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be9fc3b92cfc0b/Plocha/MAP 4/REALIZACE/4. monitorovací období/FINAL DOKUMENTACE MAP K PROSINCOVÉMU SCHVÁLENÍ/FINÁLNÍ DOKUMENTACE PRO ŘV 21.11.2025/"/>
    </mc:Choice>
  </mc:AlternateContent>
  <xr:revisionPtr revIDLastSave="0" documentId="8_{F87C020D-E333-43EA-AFFF-D0FA62D500E8}" xr6:coauthVersionLast="47" xr6:coauthVersionMax="47" xr10:uidLastSave="{00000000-0000-0000-0000-000000000000}"/>
  <bookViews>
    <workbookView xWindow="-108" yWindow="-108" windowWidth="23256" windowHeight="12576" xr2:uid="{4113F985-F9EA-4D7A-8D29-9DA49AC98CFC}"/>
  </bookViews>
  <sheets>
    <sheet name="Počty" sheetId="2" r:id="rId1"/>
    <sheet name="List2" sheetId="4" state="hidden" r:id="rId2"/>
    <sheet name="Řečová výchova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2" l="1"/>
  <c r="DC4" i="2"/>
  <c r="D61" i="2"/>
  <c r="D60" i="2"/>
  <c r="D56" i="2"/>
  <c r="J4" i="2"/>
  <c r="I4" i="2"/>
  <c r="I5" i="2" s="1"/>
  <c r="R6" i="5"/>
  <c r="R5" i="5"/>
  <c r="AK38" i="2"/>
  <c r="AK4" i="2" s="1"/>
  <c r="AL38" i="2"/>
  <c r="AL53" i="2"/>
  <c r="AL4" i="2" s="1"/>
  <c r="D8" i="4"/>
  <c r="D7" i="4"/>
  <c r="E6" i="4"/>
  <c r="E5" i="4"/>
  <c r="E4" i="4"/>
  <c r="D4" i="4"/>
  <c r="D5" i="4"/>
  <c r="F6" i="4"/>
  <c r="F5" i="4"/>
  <c r="E8" i="4"/>
  <c r="E7" i="4"/>
  <c r="E3" i="4"/>
  <c r="D6" i="4"/>
  <c r="D3" i="4"/>
  <c r="AJ53" i="2"/>
  <c r="AI53" i="2"/>
  <c r="AI17" i="2"/>
  <c r="AJ17" i="2"/>
  <c r="AI12" i="2"/>
  <c r="AI4" i="2" s="1"/>
  <c r="AJ12" i="2"/>
  <c r="AJ44" i="2"/>
  <c r="AH4" i="2"/>
  <c r="AG4" i="2"/>
  <c r="N4" i="2"/>
  <c r="M4" i="2"/>
  <c r="L4" i="2"/>
  <c r="K4" i="2"/>
  <c r="H4" i="2"/>
  <c r="G4" i="2"/>
  <c r="CH4" i="2"/>
  <c r="BR38" i="2"/>
  <c r="BR4" i="2" s="1"/>
  <c r="BQ38" i="2"/>
  <c r="BQ4" i="2" s="1"/>
  <c r="BA5" i="2"/>
  <c r="CZ46" i="2"/>
  <c r="CY46" i="2"/>
  <c r="CZ45" i="2"/>
  <c r="CY45" i="2"/>
  <c r="CX50" i="2"/>
  <c r="CX4" i="2" s="1"/>
  <c r="CW50" i="2"/>
  <c r="CW4" i="2" s="1"/>
  <c r="CV45" i="2"/>
  <c r="CV4" i="2" s="1"/>
  <c r="CU45" i="2"/>
  <c r="CU4" i="2" s="1"/>
  <c r="CS45" i="2"/>
  <c r="CS4" i="2" s="1"/>
  <c r="CT45" i="2"/>
  <c r="CT4" i="2" s="1"/>
  <c r="DA4" i="2"/>
  <c r="BT4" i="2"/>
  <c r="BS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AX4" i="2"/>
  <c r="AW4" i="2"/>
  <c r="AV4" i="2"/>
  <c r="AU4" i="2"/>
  <c r="AT4" i="2"/>
  <c r="AS4" i="2"/>
  <c r="AR4" i="2"/>
  <c r="AQ4" i="2"/>
  <c r="AP4" i="2"/>
  <c r="AO4" i="2"/>
  <c r="AF4" i="2"/>
  <c r="AE4" i="2"/>
  <c r="AD4" i="2"/>
  <c r="AC4" i="2"/>
  <c r="AB4" i="2"/>
  <c r="AA4" i="2"/>
  <c r="Z4" i="2"/>
  <c r="Y4" i="2"/>
  <c r="X4" i="2"/>
  <c r="W4" i="2"/>
  <c r="S4" i="2"/>
  <c r="P4" i="2"/>
  <c r="O4" i="2"/>
  <c r="F4" i="2"/>
  <c r="E4" i="2"/>
  <c r="DB4" i="2"/>
  <c r="CR4" i="2"/>
  <c r="CQ4" i="2"/>
  <c r="CP4" i="2"/>
  <c r="CO4" i="2"/>
  <c r="CN4" i="2"/>
  <c r="CM4" i="2"/>
  <c r="CL4" i="2"/>
  <c r="CK4" i="2"/>
  <c r="CJ4" i="2"/>
  <c r="CI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AJ4" i="2" l="1"/>
  <c r="I5" i="4"/>
  <c r="I8" i="4"/>
  <c r="I7" i="4"/>
  <c r="I6" i="4"/>
  <c r="I4" i="4"/>
  <c r="I3" i="4"/>
  <c r="AG5" i="2"/>
  <c r="Y5" i="2"/>
  <c r="M5" i="2"/>
  <c r="K5" i="2"/>
  <c r="G5" i="2"/>
  <c r="BE5" i="2"/>
  <c r="BQ5" i="2"/>
  <c r="BW5" i="2"/>
  <c r="CW5" i="2"/>
  <c r="BU5" i="2"/>
  <c r="CU5" i="2"/>
  <c r="AM5" i="2"/>
  <c r="BC5" i="2"/>
  <c r="AW5" i="2"/>
  <c r="CY4" i="2"/>
  <c r="CZ4" i="2"/>
  <c r="AY5" i="2"/>
  <c r="BO5" i="2"/>
  <c r="BM5" i="2"/>
  <c r="CS5" i="2"/>
  <c r="CQ5" i="2"/>
  <c r="CE5" i="2"/>
  <c r="CK5" i="2"/>
  <c r="CI5" i="2"/>
  <c r="CG5" i="2"/>
  <c r="BY5" i="2"/>
  <c r="AQ5" i="2"/>
  <c r="AO5" i="2"/>
  <c r="AK5" i="2"/>
  <c r="AC5" i="2"/>
  <c r="AA5" i="2"/>
  <c r="W5" i="2"/>
  <c r="E5" i="2"/>
  <c r="O5" i="2"/>
  <c r="DA5" i="2"/>
  <c r="C5" i="2"/>
  <c r="CM5" i="2"/>
  <c r="S5" i="2"/>
  <c r="AE5" i="2"/>
  <c r="AS5" i="2"/>
  <c r="BG5" i="2"/>
  <c r="BS5" i="2"/>
  <c r="CA5" i="2"/>
  <c r="CC5" i="2"/>
  <c r="CO5" i="2"/>
  <c r="U5" i="2"/>
  <c r="AU5" i="2"/>
  <c r="BI5" i="2"/>
  <c r="BK5" i="2"/>
  <c r="AI5" i="2" l="1"/>
  <c r="D58" i="2"/>
  <c r="D62" i="2"/>
  <c r="CY5" i="2"/>
  <c r="DC5" i="2" l="1"/>
  <c r="D64" i="2"/>
</calcChain>
</file>

<file path=xl/sharedStrings.xml><?xml version="1.0" encoding="utf-8"?>
<sst xmlns="http://schemas.openxmlformats.org/spreadsheetml/2006/main" count="414" uniqueCount="260">
  <si>
    <t>Hospitace (7.6.2024)</t>
  </si>
  <si>
    <t>Myšlenkové mapy (15.11.2024)</t>
  </si>
  <si>
    <t>AI                                                                                                            (6.11.2024)</t>
  </si>
  <si>
    <t>Povinnosti obce v základním a předškolním vzdělávání a spádovost (12.6.2024)</t>
  </si>
  <si>
    <t>Sdílení (28.11.2024)</t>
  </si>
  <si>
    <t>Financování nepedagogických pracovníků (20.3.2025)</t>
  </si>
  <si>
    <t>Sdílení dobré praxe (14.11.2024)</t>
  </si>
  <si>
    <t>Workshop AI (14.11.2024)</t>
  </si>
  <si>
    <t>Nadané děti (14.11.2024)</t>
  </si>
  <si>
    <t xml:space="preserve">2 PODPORA SDÍLENÍ MEZI AKTÉRY VE VZDĚLÁVÁNÍ V ÚZEMÍ ORP LOUNY – VEDENÍ ŠKOL A ŠKOLSKÝCH ZAŘÍZENÍ A ZŘIZOVATELÉ </t>
  </si>
  <si>
    <t>1 PODPORA SDÍLENÍ MEZI AKTÉRY VE VZDĚLÁVÁNÍ V ÚZEMÍ ORP LOUNY – ZŠ/ZŠ, MŠ/MŠ, ZŠ/MŠ/ZUŠ ORP LOUNY</t>
  </si>
  <si>
    <t>3 PODPORA SDÍLENÍ MEZI AKTÉRY VE VZDĚLÁVÁNÍ V ÚZEMÍ ORP LOUNY – PEDAGOGIČTÍ PRACOVNÍCI X ASISTENTI PEDAGOGŮ</t>
  </si>
  <si>
    <t>4 PODPRA SDÍLENÍ MEZI AKTÉRY VE VZDĚLÁVÁNÍ MIMO ÚZEMÍ ORP LOUNY</t>
  </si>
  <si>
    <t>Finanční gramotnost (14.11.2024)</t>
  </si>
  <si>
    <t xml:space="preserve">5 WORKSHOPY NA PODPORU RODIČOVSKÝCH KOMPETENCÍ, KTERÉ POVEDOU K ROZVOJI POTENCIÁLU KAŽDÉHO DÍTĚTE, ŽÁKA I SE ZAMĚŘENÍM NA ŽÁKY SE SOCIÁLNÍM A JINÝM ZNEVÝHODNĚNÍM </t>
  </si>
  <si>
    <t>Workshopy pro rodiče dětí s PAS (1/2024-12-2025)</t>
  </si>
  <si>
    <t>6 ŘEČOVÁ VÝCHOVA</t>
  </si>
  <si>
    <t>Řečová výchova – seminář pro pedagogické pracovníky (28.5.2024)</t>
  </si>
  <si>
    <t>Adaptace dítětě na MŠ (5-6/2025)</t>
  </si>
  <si>
    <t>7 PODPORA SPOLUPRÁCE AKTÉRŮ VE VZDĚLÁVÁNÍ V ORP LOUNY FORMOU REALIZACE SPOLEČNÝCH PROJEKTŮ PRO DĚTI A ŽÁKY VEDOUCÍH K ROZVOJI KLÍČOVÝCH KOMPETENCÍ</t>
  </si>
  <si>
    <t>Vánoční tradice v Čechách (12/2023)</t>
  </si>
  <si>
    <t>Vláček předškoláček (28.5.2024)</t>
  </si>
  <si>
    <t>Dějepis s přesahem – Cesta za dvanácti apoštoly (27.11.2024)</t>
  </si>
  <si>
    <t>Znáš své město (3/2024–6/2024)</t>
  </si>
  <si>
    <t>Podpora přechodu mezi stupni vzdělávání – Pohádková cesta za poznáním nejen naší školy (18.3.2024)</t>
  </si>
  <si>
    <t>Podpora přechodu mezi stupni vzdělávání – Návštěva předškoláků v 1.A (8.3.2024)</t>
  </si>
  <si>
    <t>8 SPOLEČNÉ VZDĚLÁVACÍ AKCE PRO AKTÉRY VE VZDĚLÁVÁNÍ</t>
  </si>
  <si>
    <t>ABAKU (19.2.2024)</t>
  </si>
  <si>
    <t>Pokračující seminář ABAKU (15.4.2024)</t>
  </si>
  <si>
    <t>Dobrý začátek – Podpora inkluzivního vzdělávání – Podpora Wellbeingu v MŠ (9.5.2024)</t>
  </si>
  <si>
    <t>Začít spolu v kostce (22.7.2024)</t>
  </si>
  <si>
    <t>Poruchy chování II (22.1.2025)</t>
  </si>
  <si>
    <t>Formativní hodnocení ZŠ (3.2.2025)</t>
  </si>
  <si>
    <t>Formativní hodnocení MŠ (4.2.2025)</t>
  </si>
  <si>
    <t>9 PODPORA PRÁCE S DĚTMI A ŽÁKY ZE SOCIÁLNĚ ZNEVÝHODNĚNÉHO PROSTŘEDÍ</t>
  </si>
  <si>
    <t xml:space="preserve">Identifikace dětí a žáků SEZ (9.12.2024) </t>
  </si>
  <si>
    <t>Propojení spolupráce s neformálním vzděláváním (Podpora tvoření, kreativity, kulturního povědomí a vyjádření)                 (1.12.2023)</t>
  </si>
  <si>
    <t>Propojení spolupráce ZŠ a MŠ s neformálním vzděláváním (Podpora tvoření, kreativity, kulturního podvědomí a vyjádření – za využití výstupu z databáze OP VVV) (3.12 - 12.12.2024)</t>
  </si>
  <si>
    <t>Propojení spolupráce s neformálním vzděláváním (Podpora kulturního povědomí a vyjádření) (11.12.2023)</t>
  </si>
  <si>
    <t>Propojení spolupráce ZŠ a MŠ s neformálním vzděláváním (Podpora kulturního povědomí a vyjádření) (16.12.2024)</t>
  </si>
  <si>
    <t>Propojení spolupráce ZŠ a MŠ S NEFORMÁLNÍM VZDĚLÁVÁNÍM (Podpora kulturního podvědomí a vyjádření) (5.12, 7.12.2024)</t>
  </si>
  <si>
    <t>Podpora zážitkového učení – Projektový den – environmentální výchova (15.5.2024, 22.5.2024)</t>
  </si>
  <si>
    <t>Informativní setkání ke kvalitě vzdělávání (28.11.2024)</t>
  </si>
  <si>
    <t>Zpracování komunikačního plánu a realizace konzultačního procesu</t>
  </si>
  <si>
    <t>Základní škola a Mateřská škola Cítoliby</t>
  </si>
  <si>
    <t>Mateřská škola</t>
  </si>
  <si>
    <t>Základní škola</t>
  </si>
  <si>
    <t>Základní škola a Mateřská škola Černčice</t>
  </si>
  <si>
    <t>Mateřská škola Dobroměřice</t>
  </si>
  <si>
    <t>Základní škola a Mateřská škola Domoušice</t>
  </si>
  <si>
    <t xml:space="preserve">Mateřská škola Panenský Týnec </t>
  </si>
  <si>
    <t>Základní škola Peruc</t>
  </si>
  <si>
    <t>Mateřská škola Veltěže</t>
  </si>
  <si>
    <t>Mateřská škola Vrbno nad Lesy</t>
  </si>
  <si>
    <t>Základní škola a Mateřská škola Koštice</t>
  </si>
  <si>
    <t>Základní škola a Mateřská škola Zeměchy</t>
  </si>
  <si>
    <t>Mateřská škola Hřivice</t>
  </si>
  <si>
    <t>Základní škola Lenešice</t>
  </si>
  <si>
    <t>Mateřská škola Libčeves</t>
  </si>
  <si>
    <t xml:space="preserve">Základní škola a Mateřská škola Kpt. Otakara Jaroše Louny                                                                   </t>
  </si>
  <si>
    <t>Základní škola J.A.Komenského</t>
  </si>
  <si>
    <t>Základní škola Louny, Prokopa Holého</t>
  </si>
  <si>
    <t>Základní škola Louny, Přemyslovců</t>
  </si>
  <si>
    <t xml:space="preserve">Základní škola Louny, Školní </t>
  </si>
  <si>
    <t>Základní umělecká škola Louny, Poděbradova</t>
  </si>
  <si>
    <t xml:space="preserve">Mateřská škola Louny, Čs.armády </t>
  </si>
  <si>
    <t xml:space="preserve">Mateřská škola Louny, Fügnerova </t>
  </si>
  <si>
    <t>Mateřská škola Louny, Kpt. Nálepky</t>
  </si>
  <si>
    <t xml:space="preserve">Mateřská škola Louny, Přemyslovců </t>
  </si>
  <si>
    <t xml:space="preserve">Mateřská škola Louny, V Domcích </t>
  </si>
  <si>
    <t>Základní škola Panenský Týnec</t>
  </si>
  <si>
    <t>Mateřská škola Peruc</t>
  </si>
  <si>
    <t>Základní škola Postoloprty</t>
  </si>
  <si>
    <t>Základní umělecká škola Postoloprty</t>
  </si>
  <si>
    <t>Základní škola Ročov</t>
  </si>
  <si>
    <t xml:space="preserve">Mateřská škola Ročov </t>
  </si>
  <si>
    <t>Mateřská škola Slavětín</t>
  </si>
  <si>
    <t>Odborný tematický workshop na sdílení mezi pedagogickými pracovníky a asistenty pedagogů                         (23.4.2024)</t>
  </si>
  <si>
    <t>Cesta za pokladem Podpora matematické pregramotnosti využití výstupu z databáze OP VVV (1.10.-8.11.2024)</t>
  </si>
  <si>
    <t>Pohádkový maraton (2/2024-6/2024)</t>
  </si>
  <si>
    <t xml:space="preserve">Mateřská škola Postoloprty </t>
  </si>
  <si>
    <t>AUTA                               (říjen - litopad 2024)</t>
  </si>
  <si>
    <t>Pohádkové čtení s malováním      (březen - duben 2025)</t>
  </si>
  <si>
    <t>KOLO ŠTĚSTÍ    (únor 2025)</t>
  </si>
  <si>
    <t>Keramické dílny (19.2.2024
26.2.2024
4.3.2024
11.3.2024)</t>
  </si>
  <si>
    <t>Účastníci dle pohlaví</t>
  </si>
  <si>
    <t>Chlapci</t>
  </si>
  <si>
    <t>Dívky</t>
  </si>
  <si>
    <t>Muži</t>
  </si>
  <si>
    <t>Ženy</t>
  </si>
  <si>
    <t>Řečová výchova – kroužek pro děti z MŠ (9/2024-12/2025)</t>
  </si>
  <si>
    <t>Počet celkem</t>
  </si>
  <si>
    <t>Mateřská škola Louny, Dykova (Mašinka)</t>
  </si>
  <si>
    <t xml:space="preserve">Mateřská škola Speciální Louny, Školní </t>
  </si>
  <si>
    <t>Tradice v keramice (leden-únor 2025)</t>
  </si>
  <si>
    <t xml:space="preserve">Muži </t>
  </si>
  <si>
    <t>Soukromá mateřská škola Mateřinka s.r.o., Louny</t>
  </si>
  <si>
    <t>Mateřská škola Louny, Šafaříkova (Sluníčko)</t>
  </si>
  <si>
    <t>Celkem</t>
  </si>
  <si>
    <t>Workshopy pro děti Robotika (březen 2025)</t>
  </si>
  <si>
    <t>Demokratické myšlení, sociální a občanské kompetence - Fiktivní podnikání (2/25-5/25)</t>
  </si>
  <si>
    <t>Novotný</t>
  </si>
  <si>
    <t>Fůsová</t>
  </si>
  <si>
    <t>Kosová</t>
  </si>
  <si>
    <t>Znáš své město II (3/2025–6/2025)</t>
  </si>
  <si>
    <t xml:space="preserve">Celkem </t>
  </si>
  <si>
    <t>Název kurzu</t>
  </si>
  <si>
    <t>Muži/ženy, chlapci/dívky</t>
  </si>
  <si>
    <t>Revize RVP PV (4.11.2025)</t>
  </si>
  <si>
    <t>Rozvíjíme informatické myšlení (4.11.2025)</t>
  </si>
  <si>
    <t>AI a vzdělávání - Novinky, které stojí za pozornost (4.11.2025)</t>
  </si>
  <si>
    <t>Škola udržitelného rozvoje (4.11.2025)</t>
  </si>
  <si>
    <t xml:space="preserve">Příprava předškoláka v rodině (2/2024-11/2025) </t>
  </si>
  <si>
    <t>Prezentované informace byly přínosné</t>
  </si>
  <si>
    <t>Informace byly podávány přehledně a smysluplně</t>
  </si>
  <si>
    <t>Získané informace jsou pro mě použitelné v praxi</t>
  </si>
  <si>
    <t>Lektoři/přednášející zapojovali účastníky do průběhu akce</t>
  </si>
  <si>
    <t>Jsem spokojený s organizací akce</t>
  </si>
  <si>
    <t>Lektoři/přednášející měli dostatečné znalosti v daném oboru</t>
  </si>
  <si>
    <t>Rozhodně ano</t>
  </si>
  <si>
    <t>Spíše ano</t>
  </si>
  <si>
    <t>Spíše ne</t>
  </si>
  <si>
    <t>Rozhodně ne</t>
  </si>
  <si>
    <t>Nevím</t>
  </si>
  <si>
    <t>Implementační aktivity                                                                     (Hodnoty z jednotlivých akcí jsou sčítány do 6.11.2025. Aktivity konané po tomto datu již nejsou zahrnuty v této tabulce)</t>
  </si>
  <si>
    <t>Libčeves</t>
  </si>
  <si>
    <t>Jméno</t>
  </si>
  <si>
    <t>Příjmení</t>
  </si>
  <si>
    <t>Hřivice</t>
  </si>
  <si>
    <t>Ročov</t>
  </si>
  <si>
    <t>Dobroměřice</t>
  </si>
  <si>
    <t>Seznam účastníků Kroužek Řečové výchovy</t>
  </si>
  <si>
    <t xml:space="preserve">Hevlena </t>
  </si>
  <si>
    <t>Emily</t>
  </si>
  <si>
    <t>Evelína</t>
  </si>
  <si>
    <t>Holienková</t>
  </si>
  <si>
    <t>Beáta</t>
  </si>
  <si>
    <t>Felkl</t>
  </si>
  <si>
    <t>Ondřej</t>
  </si>
  <si>
    <t>Vainert</t>
  </si>
  <si>
    <t>Šimon</t>
  </si>
  <si>
    <t>Kunstová</t>
  </si>
  <si>
    <t>Marie</t>
  </si>
  <si>
    <t xml:space="preserve">Kabát </t>
  </si>
  <si>
    <t>Jakub</t>
  </si>
  <si>
    <t>Kortan</t>
  </si>
  <si>
    <t>Vojtěch</t>
  </si>
  <si>
    <t xml:space="preserve">Krebs </t>
  </si>
  <si>
    <t>Václav</t>
  </si>
  <si>
    <t>Popovičová</t>
  </si>
  <si>
    <t>Kristýna</t>
  </si>
  <si>
    <t>Martina</t>
  </si>
  <si>
    <t xml:space="preserve">Palkoska </t>
  </si>
  <si>
    <t xml:space="preserve">Polažinec </t>
  </si>
  <si>
    <t>Sáček</t>
  </si>
  <si>
    <t>Štědronský</t>
  </si>
  <si>
    <t>David</t>
  </si>
  <si>
    <t xml:space="preserve">Urbanová </t>
  </si>
  <si>
    <t>Viktorie</t>
  </si>
  <si>
    <t xml:space="preserve">Vacek </t>
  </si>
  <si>
    <t>Antonín</t>
  </si>
  <si>
    <t>Vavroušková</t>
  </si>
  <si>
    <t xml:space="preserve">Vainert </t>
  </si>
  <si>
    <t>Zubriková</t>
  </si>
  <si>
    <t>Zoe</t>
  </si>
  <si>
    <t xml:space="preserve">Čáp </t>
  </si>
  <si>
    <t>Tobiáš</t>
  </si>
  <si>
    <t>Herejková</t>
  </si>
  <si>
    <t>Adéla</t>
  </si>
  <si>
    <t>Charvátová</t>
  </si>
  <si>
    <t>Daniela</t>
  </si>
  <si>
    <t>Chocholoušek</t>
  </si>
  <si>
    <t>Eliáš</t>
  </si>
  <si>
    <t xml:space="preserve">Hrabovszki </t>
  </si>
  <si>
    <t>Marek</t>
  </si>
  <si>
    <t>Klímo</t>
  </si>
  <si>
    <t>Kristián</t>
  </si>
  <si>
    <t>Pešková</t>
  </si>
  <si>
    <t>Špička</t>
  </si>
  <si>
    <t>Dominik</t>
  </si>
  <si>
    <t>Šramčíková</t>
  </si>
  <si>
    <t>Matylda</t>
  </si>
  <si>
    <t xml:space="preserve">Štědronská </t>
  </si>
  <si>
    <t>Elsnicová</t>
  </si>
  <si>
    <t>Sofie</t>
  </si>
  <si>
    <t>Hornová</t>
  </si>
  <si>
    <t>Viktorie Kateřina</t>
  </si>
  <si>
    <t xml:space="preserve">Petržilková </t>
  </si>
  <si>
    <t xml:space="preserve"> Libuše</t>
  </si>
  <si>
    <t xml:space="preserve">Suk </t>
  </si>
  <si>
    <t>Čajka</t>
  </si>
  <si>
    <t>Tomáš</t>
  </si>
  <si>
    <t xml:space="preserve">Vojtěch </t>
  </si>
  <si>
    <t>Boučková</t>
  </si>
  <si>
    <t>Dubecká</t>
  </si>
  <si>
    <t>Eliška</t>
  </si>
  <si>
    <t>Fric</t>
  </si>
  <si>
    <t>Nina</t>
  </si>
  <si>
    <t>Hildebrandtová</t>
  </si>
  <si>
    <t>Isabela</t>
  </si>
  <si>
    <t>Kahát</t>
  </si>
  <si>
    <t>Mikuláš</t>
  </si>
  <si>
    <t>Podroužek</t>
  </si>
  <si>
    <t>Petr</t>
  </si>
  <si>
    <t>Pokorná</t>
  </si>
  <si>
    <t>Ema</t>
  </si>
  <si>
    <t>Spousta</t>
  </si>
  <si>
    <t>Čestmír</t>
  </si>
  <si>
    <t>Tancošová</t>
  </si>
  <si>
    <t>Dominika</t>
  </si>
  <si>
    <t>Zelenka</t>
  </si>
  <si>
    <t>Alex</t>
  </si>
  <si>
    <t>Brožová</t>
  </si>
  <si>
    <t>Tereza</t>
  </si>
  <si>
    <t>Hofmanová</t>
  </si>
  <si>
    <t>Klára</t>
  </si>
  <si>
    <t>Vojta</t>
  </si>
  <si>
    <t>Matyáš</t>
  </si>
  <si>
    <t>Netolická</t>
  </si>
  <si>
    <t>Pelikán</t>
  </si>
  <si>
    <t xml:space="preserve">Platil </t>
  </si>
  <si>
    <t>Alice</t>
  </si>
  <si>
    <t>Vaic</t>
  </si>
  <si>
    <t>Matěj</t>
  </si>
  <si>
    <t>Divišková</t>
  </si>
  <si>
    <t>Eva</t>
  </si>
  <si>
    <t>Franta</t>
  </si>
  <si>
    <t>Fridrichová</t>
  </si>
  <si>
    <t>Jirkovská</t>
  </si>
  <si>
    <t>Anežka</t>
  </si>
  <si>
    <t>Štěpánka</t>
  </si>
  <si>
    <t>Kalousek</t>
  </si>
  <si>
    <t xml:space="preserve">Kinzl </t>
  </si>
  <si>
    <t>Karolína</t>
  </si>
  <si>
    <t>Laubertová</t>
  </si>
  <si>
    <t>Lowe</t>
  </si>
  <si>
    <t>Benedikt</t>
  </si>
  <si>
    <t xml:space="preserve">Srb </t>
  </si>
  <si>
    <t>Šímová</t>
  </si>
  <si>
    <t>Vávra</t>
  </si>
  <si>
    <t>Reh</t>
  </si>
  <si>
    <t>Štěpán</t>
  </si>
  <si>
    <t>Jan Milan</t>
  </si>
  <si>
    <t>Anna</t>
  </si>
  <si>
    <t xml:space="preserve">Mikovec </t>
  </si>
  <si>
    <t>Kamil</t>
  </si>
  <si>
    <t>Ranglová</t>
  </si>
  <si>
    <t>Jana</t>
  </si>
  <si>
    <t>Ulrich</t>
  </si>
  <si>
    <t>Karel</t>
  </si>
  <si>
    <t>Ulrichová</t>
  </si>
  <si>
    <t>Aneta</t>
  </si>
  <si>
    <t>Krupková</t>
  </si>
  <si>
    <t>Melanie</t>
  </si>
  <si>
    <t>Hajm</t>
  </si>
  <si>
    <t>Chvojka</t>
  </si>
  <si>
    <t>Martin</t>
  </si>
  <si>
    <t>divek</t>
  </si>
  <si>
    <t>chlapcu</t>
  </si>
  <si>
    <t>Podpora finanční gramotnosti - Skoala  (4.11.2025)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</si>
</sst>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9"/>
      <name val="Aptos Narrow"/>
      <family val="2"/>
      <scheme val="minor"/>
    </font>
    <font>
      <sz val="10"/>
      <name val="Aptos Narrow"/>
      <family val="2"/>
      <charset val="238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Aptos Narrow"/>
      <family val="2"/>
      <scheme val="minor"/>
    </font>
    <font>
      <b/>
      <sz val="9"/>
      <color theme="6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b/>
      <sz val="9"/>
      <color theme="6"/>
      <name val="Aptos Narrow"/>
      <family val="2"/>
      <charset val="238"/>
      <scheme val="minor"/>
    </font>
    <font>
      <b/>
      <sz val="9"/>
      <color theme="6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B4C6E7"/>
      </left>
      <right style="medium">
        <color rgb="FFB4C6E7"/>
      </right>
      <top style="medium">
        <color rgb="FFB4C6E7"/>
      </top>
      <bottom style="thick">
        <color rgb="FF8EAADB"/>
      </bottom>
      <diagonal/>
    </border>
    <border>
      <left/>
      <right style="medium">
        <color rgb="FFB4C6E7"/>
      </right>
      <top style="medium">
        <color rgb="FFB4C6E7"/>
      </top>
      <bottom style="thick">
        <color rgb="FF8EAADB"/>
      </bottom>
      <diagonal/>
    </border>
    <border>
      <left style="medium">
        <color rgb="FFB4C6E7"/>
      </left>
      <right style="medium">
        <color rgb="FFB4C6E7"/>
      </right>
      <top/>
      <bottom style="medium">
        <color rgb="FFB4C6E7"/>
      </bottom>
      <diagonal/>
    </border>
    <border>
      <left/>
      <right style="medium">
        <color rgb="FFB4C6E7"/>
      </right>
      <top/>
      <bottom style="medium">
        <color rgb="FFB4C6E7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10" borderId="6" xfId="0" applyFont="1" applyFill="1" applyBorder="1" applyAlignment="1">
      <alignment horizontal="center" vertical="center" wrapText="1"/>
    </xf>
    <xf numFmtId="0" fontId="11" fillId="10" borderId="7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11" fillId="9" borderId="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7" borderId="7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7" borderId="20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left" vertical="center" wrapText="1"/>
    </xf>
    <xf numFmtId="0" fontId="8" fillId="7" borderId="20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8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7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1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13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8" fillId="13" borderId="1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11" fillId="9" borderId="37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38" xfId="0" applyFont="1" applyFill="1" applyBorder="1" applyAlignment="1">
      <alignment horizontal="center" vertical="center" wrapText="1"/>
    </xf>
    <xf numFmtId="0" fontId="11" fillId="4" borderId="3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9" borderId="40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9" borderId="41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2" fillId="9" borderId="19" xfId="0" applyFont="1" applyFill="1" applyBorder="1" applyAlignment="1">
      <alignment horizontal="center" vertical="center" wrapText="1"/>
    </xf>
    <xf numFmtId="0" fontId="12" fillId="9" borderId="28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3" xfId="0" applyBorder="1"/>
    <xf numFmtId="0" fontId="0" fillId="0" borderId="20" xfId="0" applyBorder="1"/>
    <xf numFmtId="0" fontId="0" fillId="0" borderId="8" xfId="0" applyBorder="1"/>
    <xf numFmtId="0" fontId="0" fillId="0" borderId="9" xfId="0" applyBorder="1"/>
    <xf numFmtId="0" fontId="0" fillId="0" borderId="46" xfId="0" applyBorder="1"/>
    <xf numFmtId="0" fontId="0" fillId="0" borderId="47" xfId="0" applyBorder="1"/>
    <xf numFmtId="0" fontId="0" fillId="0" borderId="29" xfId="0" applyBorder="1"/>
    <xf numFmtId="0" fontId="0" fillId="0" borderId="3" xfId="0" applyBorder="1"/>
    <xf numFmtId="0" fontId="0" fillId="0" borderId="48" xfId="0" applyBorder="1"/>
    <xf numFmtId="0" fontId="0" fillId="0" borderId="21" xfId="0" applyBorder="1"/>
    <xf numFmtId="0" fontId="0" fillId="0" borderId="38" xfId="0" applyBorder="1"/>
    <xf numFmtId="0" fontId="0" fillId="0" borderId="13" xfId="0" applyBorder="1"/>
    <xf numFmtId="0" fontId="0" fillId="12" borderId="24" xfId="0" applyFill="1" applyBorder="1"/>
    <xf numFmtId="0" fontId="0" fillId="12" borderId="26" xfId="0" applyFill="1" applyBorder="1"/>
    <xf numFmtId="0" fontId="0" fillId="12" borderId="14" xfId="0" applyFill="1" applyBorder="1"/>
    <xf numFmtId="0" fontId="0" fillId="14" borderId="38" xfId="0" applyFill="1" applyBorder="1"/>
    <xf numFmtId="0" fontId="0" fillId="14" borderId="20" xfId="0" applyFill="1" applyBorder="1"/>
    <xf numFmtId="0" fontId="0" fillId="14" borderId="9" xfId="0" applyFill="1" applyBorder="1"/>
    <xf numFmtId="0" fontId="0" fillId="7" borderId="20" xfId="0" applyFill="1" applyBorder="1"/>
    <xf numFmtId="0" fontId="10" fillId="9" borderId="29" xfId="0" applyFont="1" applyFill="1" applyBorder="1" applyAlignment="1">
      <alignment horizontal="center" vertical="center" wrapText="1"/>
    </xf>
    <xf numFmtId="0" fontId="10" fillId="9" borderId="3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2" fillId="7" borderId="14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 wrapText="1"/>
    </xf>
    <xf numFmtId="0" fontId="19" fillId="5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 wrapText="1"/>
    </xf>
    <xf numFmtId="0" fontId="19" fillId="9" borderId="15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9" fillId="9" borderId="29" xfId="0" applyFont="1" applyFill="1" applyBorder="1" applyAlignment="1">
      <alignment horizontal="center" vertical="center" wrapText="1"/>
    </xf>
    <xf numFmtId="0" fontId="9" fillId="9" borderId="30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34" xfId="0" applyBorder="1"/>
    <xf numFmtId="0" fontId="0" fillId="0" borderId="35" xfId="0" applyBorder="1"/>
    <xf numFmtId="0" fontId="19" fillId="4" borderId="15" xfId="0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9" fillId="8" borderId="15" xfId="0" applyFont="1" applyFill="1" applyBorder="1" applyAlignment="1">
      <alignment horizontal="center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0" fillId="12" borderId="32" xfId="0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12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D5DD1-42BC-43D9-9DED-B7F7BFB84323}">
  <dimension ref="A1:DC64"/>
  <sheetViews>
    <sheetView tabSelected="1" zoomScale="80" zoomScaleNormal="80" workbookViewId="0">
      <selection activeCell="D58" sqref="D58"/>
    </sheetView>
  </sheetViews>
  <sheetFormatPr defaultRowHeight="14.4" x14ac:dyDescent="0.3"/>
  <cols>
    <col min="2" max="2" width="45.21875" customWidth="1"/>
    <col min="3" max="3" width="7.5546875" customWidth="1"/>
    <col min="4" max="14" width="6.5546875" customWidth="1"/>
    <col min="15" max="15" width="5.77734375" customWidth="1"/>
    <col min="16" max="16" width="6.33203125" customWidth="1"/>
    <col min="17" max="17" width="7.21875" customWidth="1"/>
    <col min="18" max="18" width="7.109375" customWidth="1"/>
    <col min="19" max="19" width="6.6640625" customWidth="1"/>
    <col min="20" max="20" width="6.5546875" customWidth="1"/>
    <col min="21" max="21" width="7.33203125" customWidth="1"/>
    <col min="22" max="22" width="7.21875" customWidth="1"/>
    <col min="23" max="24" width="7.6640625" customWidth="1"/>
    <col min="25" max="25" width="5.33203125" customWidth="1"/>
    <col min="26" max="26" width="5.21875" customWidth="1"/>
    <col min="27" max="27" width="5.5546875" customWidth="1"/>
    <col min="28" max="29" width="5.44140625" customWidth="1"/>
    <col min="30" max="31" width="5.6640625" customWidth="1"/>
    <col min="32" max="34" width="5.5546875" customWidth="1"/>
    <col min="35" max="35" width="6.77734375" customWidth="1"/>
    <col min="36" max="36" width="6" customWidth="1"/>
    <col min="37" max="37" width="6.33203125" customWidth="1"/>
    <col min="38" max="38" width="6" customWidth="1"/>
    <col min="39" max="39" width="5.44140625" customWidth="1"/>
    <col min="40" max="40" width="5.6640625" customWidth="1"/>
    <col min="41" max="42" width="7.6640625" customWidth="1"/>
    <col min="43" max="43" width="7.44140625" customWidth="1"/>
    <col min="44" max="44" width="7.33203125" customWidth="1"/>
    <col min="45" max="45" width="8.5546875" customWidth="1"/>
    <col min="46" max="46" width="7.88671875" customWidth="1"/>
    <col min="47" max="47" width="6.77734375" customWidth="1"/>
    <col min="48" max="48" width="6.6640625" customWidth="1"/>
    <col min="49" max="49" width="7.33203125" customWidth="1"/>
    <col min="50" max="50" width="7" customWidth="1"/>
    <col min="51" max="51" width="7.33203125" customWidth="1"/>
    <col min="52" max="55" width="6.33203125" customWidth="1"/>
    <col min="56" max="56" width="6.6640625" customWidth="1"/>
    <col min="57" max="58" width="7.44140625" customWidth="1"/>
    <col min="59" max="59" width="7.21875" customWidth="1"/>
    <col min="60" max="60" width="6.33203125" customWidth="1"/>
    <col min="61" max="61" width="6.44140625" customWidth="1"/>
    <col min="62" max="63" width="6.33203125" customWidth="1"/>
    <col min="64" max="64" width="6.77734375" customWidth="1"/>
    <col min="65" max="65" width="7.21875" customWidth="1"/>
    <col min="66" max="67" width="7.88671875" customWidth="1"/>
    <col min="68" max="68" width="7.44140625" customWidth="1"/>
    <col min="69" max="70" width="8" customWidth="1"/>
    <col min="71" max="71" width="7.33203125" customWidth="1"/>
    <col min="72" max="72" width="6.77734375" customWidth="1"/>
    <col min="73" max="73" width="7.21875" customWidth="1"/>
    <col min="74" max="74" width="7.5546875" customWidth="1"/>
    <col min="75" max="75" width="6.33203125" customWidth="1"/>
    <col min="76" max="76" width="6.88671875" customWidth="1"/>
    <col min="77" max="77" width="7.33203125" customWidth="1"/>
    <col min="78" max="78" width="7.21875" customWidth="1"/>
    <col min="79" max="79" width="8.21875" customWidth="1"/>
    <col min="80" max="80" width="7.33203125" customWidth="1"/>
    <col min="81" max="81" width="7.6640625" customWidth="1"/>
    <col min="82" max="82" width="6.6640625" customWidth="1"/>
    <col min="83" max="83" width="8.21875" customWidth="1"/>
    <col min="84" max="84" width="7.33203125" customWidth="1"/>
    <col min="85" max="85" width="7.44140625" customWidth="1"/>
    <col min="86" max="86" width="6.77734375" customWidth="1"/>
    <col min="87" max="87" width="7.109375" customWidth="1"/>
    <col min="88" max="88" width="7.44140625" customWidth="1"/>
    <col min="89" max="89" width="7.109375" customWidth="1"/>
    <col min="90" max="90" width="7.33203125" customWidth="1"/>
    <col min="91" max="91" width="7.6640625" customWidth="1"/>
    <col min="92" max="92" width="7.109375" customWidth="1"/>
    <col min="93" max="93" width="8.109375" customWidth="1"/>
    <col min="94" max="94" width="9.109375" customWidth="1"/>
    <col min="95" max="95" width="8.88671875" customWidth="1"/>
    <col min="96" max="96" width="9.6640625" customWidth="1"/>
    <col min="97" max="97" width="9.33203125" customWidth="1"/>
    <col min="98" max="98" width="9.109375" customWidth="1"/>
    <col min="99" max="99" width="9.88671875" customWidth="1"/>
    <col min="100" max="100" width="9.21875" customWidth="1"/>
    <col min="101" max="101" width="8.88671875" customWidth="1"/>
    <col min="102" max="102" width="8.77734375" customWidth="1"/>
    <col min="103" max="103" width="9" customWidth="1"/>
    <col min="104" max="104" width="9.21875" customWidth="1"/>
    <col min="105" max="105" width="7.5546875" customWidth="1"/>
    <col min="106" max="106" width="7.6640625" customWidth="1"/>
  </cols>
  <sheetData>
    <row r="1" spans="1:107" ht="84" customHeight="1" thickBot="1" x14ac:dyDescent="0.35">
      <c r="A1" s="135"/>
      <c r="B1" s="78" t="s">
        <v>124</v>
      </c>
      <c r="C1" s="119" t="s">
        <v>10</v>
      </c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1"/>
      <c r="Q1" s="119" t="s">
        <v>9</v>
      </c>
      <c r="R1" s="120"/>
      <c r="S1" s="120"/>
      <c r="T1" s="120"/>
      <c r="U1" s="120"/>
      <c r="V1" s="121"/>
      <c r="W1" s="119" t="s">
        <v>11</v>
      </c>
      <c r="X1" s="121"/>
      <c r="Y1" s="119" t="s">
        <v>12</v>
      </c>
      <c r="Z1" s="120"/>
      <c r="AA1" s="120"/>
      <c r="AB1" s="120"/>
      <c r="AC1" s="120"/>
      <c r="AD1" s="120"/>
      <c r="AE1" s="120"/>
      <c r="AF1" s="120"/>
      <c r="AG1" s="120"/>
      <c r="AH1" s="121"/>
      <c r="AI1" s="119" t="s">
        <v>14</v>
      </c>
      <c r="AJ1" s="120"/>
      <c r="AK1" s="120"/>
      <c r="AL1" s="120"/>
      <c r="AM1" s="120"/>
      <c r="AN1" s="121"/>
      <c r="AO1" s="119" t="s">
        <v>16</v>
      </c>
      <c r="AP1" s="120"/>
      <c r="AQ1" s="120"/>
      <c r="AR1" s="121"/>
      <c r="AS1" s="141" t="s">
        <v>19</v>
      </c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  <c r="BM1" s="142"/>
      <c r="BN1" s="142"/>
      <c r="BO1" s="142"/>
      <c r="BP1" s="142"/>
      <c r="BQ1" s="142"/>
      <c r="BR1" s="142"/>
      <c r="BS1" s="142"/>
      <c r="BT1" s="142"/>
      <c r="BU1" s="142"/>
      <c r="BV1" s="142"/>
      <c r="BW1" s="142"/>
      <c r="BX1" s="143"/>
      <c r="BY1" s="119" t="s">
        <v>26</v>
      </c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1"/>
      <c r="CM1" s="113" t="s">
        <v>34</v>
      </c>
      <c r="CN1" s="114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6"/>
      <c r="DA1" s="102" t="s">
        <v>43</v>
      </c>
      <c r="DB1" s="103"/>
    </row>
    <row r="2" spans="1:107" s="3" customFormat="1" ht="104.4" customHeight="1" thickBot="1" x14ac:dyDescent="0.35">
      <c r="A2" s="136"/>
      <c r="B2" s="19" t="s">
        <v>106</v>
      </c>
      <c r="C2" s="155" t="s">
        <v>0</v>
      </c>
      <c r="D2" s="156"/>
      <c r="E2" s="138" t="s">
        <v>1</v>
      </c>
      <c r="F2" s="156"/>
      <c r="G2" s="138" t="s">
        <v>108</v>
      </c>
      <c r="H2" s="139"/>
      <c r="I2" s="138" t="s">
        <v>259</v>
      </c>
      <c r="J2" s="139"/>
      <c r="K2" s="138" t="s">
        <v>109</v>
      </c>
      <c r="L2" s="139"/>
      <c r="M2" s="138" t="s">
        <v>110</v>
      </c>
      <c r="N2" s="139"/>
      <c r="O2" s="138" t="s">
        <v>2</v>
      </c>
      <c r="P2" s="157"/>
      <c r="Q2" s="106" t="s">
        <v>3</v>
      </c>
      <c r="R2" s="107"/>
      <c r="S2" s="108" t="s">
        <v>4</v>
      </c>
      <c r="T2" s="107"/>
      <c r="U2" s="108" t="s">
        <v>5</v>
      </c>
      <c r="V2" s="134"/>
      <c r="W2" s="122" t="s">
        <v>77</v>
      </c>
      <c r="X2" s="118"/>
      <c r="Y2" s="144" t="s">
        <v>6</v>
      </c>
      <c r="Z2" s="145"/>
      <c r="AA2" s="146" t="s">
        <v>7</v>
      </c>
      <c r="AB2" s="145"/>
      <c r="AC2" s="146" t="s">
        <v>8</v>
      </c>
      <c r="AD2" s="145"/>
      <c r="AE2" s="146" t="s">
        <v>13</v>
      </c>
      <c r="AF2" s="147"/>
      <c r="AG2" s="146" t="s">
        <v>111</v>
      </c>
      <c r="AH2" s="147"/>
      <c r="AI2" s="148" t="s">
        <v>112</v>
      </c>
      <c r="AJ2" s="130"/>
      <c r="AK2" s="129" t="s">
        <v>18</v>
      </c>
      <c r="AL2" s="130"/>
      <c r="AM2" s="129" t="s">
        <v>15</v>
      </c>
      <c r="AN2" s="131"/>
      <c r="AO2" s="132" t="s">
        <v>17</v>
      </c>
      <c r="AP2" s="133"/>
      <c r="AQ2" s="150" t="s">
        <v>90</v>
      </c>
      <c r="AR2" s="151"/>
      <c r="AS2" s="149" t="s">
        <v>20</v>
      </c>
      <c r="AT2" s="126"/>
      <c r="AU2" s="124" t="s">
        <v>21</v>
      </c>
      <c r="AV2" s="126"/>
      <c r="AW2" s="124" t="s">
        <v>22</v>
      </c>
      <c r="AX2" s="126"/>
      <c r="AY2" s="124" t="s">
        <v>23</v>
      </c>
      <c r="AZ2" s="126"/>
      <c r="BA2" s="124" t="s">
        <v>104</v>
      </c>
      <c r="BB2" s="126"/>
      <c r="BC2" s="124" t="s">
        <v>24</v>
      </c>
      <c r="BD2" s="126"/>
      <c r="BE2" s="124" t="s">
        <v>25</v>
      </c>
      <c r="BF2" s="126"/>
      <c r="BG2" s="124" t="s">
        <v>78</v>
      </c>
      <c r="BH2" s="126"/>
      <c r="BI2" s="124" t="s">
        <v>79</v>
      </c>
      <c r="BJ2" s="126"/>
      <c r="BK2" s="124" t="s">
        <v>82</v>
      </c>
      <c r="BL2" s="126"/>
      <c r="BM2" s="124" t="s">
        <v>81</v>
      </c>
      <c r="BN2" s="126"/>
      <c r="BO2" s="124" t="s">
        <v>83</v>
      </c>
      <c r="BP2" s="126"/>
      <c r="BQ2" s="124" t="s">
        <v>99</v>
      </c>
      <c r="BR2" s="126"/>
      <c r="BS2" s="124" t="s">
        <v>100</v>
      </c>
      <c r="BT2" s="126"/>
      <c r="BU2" s="124" t="s">
        <v>84</v>
      </c>
      <c r="BV2" s="126"/>
      <c r="BW2" s="124" t="s">
        <v>94</v>
      </c>
      <c r="BX2" s="125"/>
      <c r="BY2" s="122" t="s">
        <v>27</v>
      </c>
      <c r="BZ2" s="123"/>
      <c r="CA2" s="117" t="s">
        <v>28</v>
      </c>
      <c r="CB2" s="123"/>
      <c r="CC2" s="117" t="s">
        <v>29</v>
      </c>
      <c r="CD2" s="123"/>
      <c r="CE2" s="117" t="s">
        <v>30</v>
      </c>
      <c r="CF2" s="123"/>
      <c r="CG2" s="117" t="s">
        <v>31</v>
      </c>
      <c r="CH2" s="123"/>
      <c r="CI2" s="117" t="s">
        <v>32</v>
      </c>
      <c r="CJ2" s="123"/>
      <c r="CK2" s="117" t="s">
        <v>33</v>
      </c>
      <c r="CL2" s="118"/>
      <c r="CM2" s="106" t="s">
        <v>35</v>
      </c>
      <c r="CN2" s="107"/>
      <c r="CO2" s="108" t="s">
        <v>36</v>
      </c>
      <c r="CP2" s="107"/>
      <c r="CQ2" s="108" t="s">
        <v>37</v>
      </c>
      <c r="CR2" s="107"/>
      <c r="CS2" s="108" t="s">
        <v>38</v>
      </c>
      <c r="CT2" s="107"/>
      <c r="CU2" s="109" t="s">
        <v>39</v>
      </c>
      <c r="CV2" s="110"/>
      <c r="CW2" s="111" t="s">
        <v>40</v>
      </c>
      <c r="CX2" s="112"/>
      <c r="CY2" s="100" t="s">
        <v>41</v>
      </c>
      <c r="CZ2" s="101"/>
      <c r="DA2" s="104" t="s">
        <v>42</v>
      </c>
      <c r="DB2" s="105"/>
    </row>
    <row r="3" spans="1:107" x14ac:dyDescent="0.3">
      <c r="A3" s="136"/>
      <c r="B3" s="18" t="s">
        <v>85</v>
      </c>
      <c r="C3" s="4" t="s">
        <v>88</v>
      </c>
      <c r="D3" s="5" t="s">
        <v>89</v>
      </c>
      <c r="E3" s="4" t="s">
        <v>88</v>
      </c>
      <c r="F3" s="5" t="s">
        <v>89</v>
      </c>
      <c r="G3" s="61" t="s">
        <v>88</v>
      </c>
      <c r="H3" s="63" t="s">
        <v>89</v>
      </c>
      <c r="I3" s="67" t="s">
        <v>88</v>
      </c>
      <c r="J3" s="5" t="s">
        <v>89</v>
      </c>
      <c r="K3" s="67" t="s">
        <v>88</v>
      </c>
      <c r="L3" s="5" t="s">
        <v>89</v>
      </c>
      <c r="M3" s="61" t="s">
        <v>88</v>
      </c>
      <c r="N3" s="64" t="s">
        <v>89</v>
      </c>
      <c r="O3" s="65" t="s">
        <v>95</v>
      </c>
      <c r="P3" s="62" t="s">
        <v>89</v>
      </c>
      <c r="Q3" s="4" t="s">
        <v>88</v>
      </c>
      <c r="R3" s="5" t="s">
        <v>89</v>
      </c>
      <c r="S3" s="4" t="s">
        <v>88</v>
      </c>
      <c r="T3" s="5" t="s">
        <v>89</v>
      </c>
      <c r="U3" s="4" t="s">
        <v>88</v>
      </c>
      <c r="V3" s="5" t="s">
        <v>89</v>
      </c>
      <c r="W3" s="6" t="s">
        <v>88</v>
      </c>
      <c r="X3" s="7" t="s">
        <v>89</v>
      </c>
      <c r="Y3" s="8" t="s">
        <v>88</v>
      </c>
      <c r="Z3" s="9" t="s">
        <v>89</v>
      </c>
      <c r="AA3" s="8" t="s">
        <v>88</v>
      </c>
      <c r="AB3" s="9" t="s">
        <v>89</v>
      </c>
      <c r="AC3" s="8" t="s">
        <v>88</v>
      </c>
      <c r="AD3" s="9" t="s">
        <v>89</v>
      </c>
      <c r="AE3" s="8" t="s">
        <v>88</v>
      </c>
      <c r="AF3" s="9" t="s">
        <v>89</v>
      </c>
      <c r="AG3" s="8" t="s">
        <v>88</v>
      </c>
      <c r="AH3" s="9" t="s">
        <v>89</v>
      </c>
      <c r="AI3" s="10" t="s">
        <v>88</v>
      </c>
      <c r="AJ3" s="11" t="s">
        <v>89</v>
      </c>
      <c r="AK3" s="10" t="s">
        <v>88</v>
      </c>
      <c r="AL3" s="11" t="s">
        <v>89</v>
      </c>
      <c r="AM3" s="10" t="s">
        <v>88</v>
      </c>
      <c r="AN3" s="11" t="s">
        <v>89</v>
      </c>
      <c r="AO3" s="12" t="s">
        <v>88</v>
      </c>
      <c r="AP3" s="13" t="s">
        <v>89</v>
      </c>
      <c r="AQ3" s="14" t="s">
        <v>86</v>
      </c>
      <c r="AR3" s="15" t="s">
        <v>87</v>
      </c>
      <c r="AS3" s="16" t="s">
        <v>86</v>
      </c>
      <c r="AT3" s="17" t="s">
        <v>87</v>
      </c>
      <c r="AU3" s="16" t="s">
        <v>86</v>
      </c>
      <c r="AV3" s="17" t="s">
        <v>87</v>
      </c>
      <c r="AW3" s="16" t="s">
        <v>86</v>
      </c>
      <c r="AX3" s="17" t="s">
        <v>87</v>
      </c>
      <c r="AY3" s="16" t="s">
        <v>86</v>
      </c>
      <c r="AZ3" s="17" t="s">
        <v>87</v>
      </c>
      <c r="BA3" s="16" t="s">
        <v>86</v>
      </c>
      <c r="BB3" s="17" t="s">
        <v>87</v>
      </c>
      <c r="BC3" s="16" t="s">
        <v>86</v>
      </c>
      <c r="BD3" s="17" t="s">
        <v>87</v>
      </c>
      <c r="BE3" s="16" t="s">
        <v>86</v>
      </c>
      <c r="BF3" s="17" t="s">
        <v>87</v>
      </c>
      <c r="BG3" s="16" t="s">
        <v>86</v>
      </c>
      <c r="BH3" s="17" t="s">
        <v>87</v>
      </c>
      <c r="BI3" s="16" t="s">
        <v>86</v>
      </c>
      <c r="BJ3" s="17" t="s">
        <v>87</v>
      </c>
      <c r="BK3" s="16" t="s">
        <v>86</v>
      </c>
      <c r="BL3" s="17" t="s">
        <v>87</v>
      </c>
      <c r="BM3" s="16" t="s">
        <v>86</v>
      </c>
      <c r="BN3" s="17" t="s">
        <v>87</v>
      </c>
      <c r="BO3" s="16" t="s">
        <v>86</v>
      </c>
      <c r="BP3" s="17" t="s">
        <v>87</v>
      </c>
      <c r="BQ3" s="16" t="s">
        <v>86</v>
      </c>
      <c r="BR3" s="17" t="s">
        <v>87</v>
      </c>
      <c r="BS3" s="16" t="s">
        <v>86</v>
      </c>
      <c r="BT3" s="17" t="s">
        <v>87</v>
      </c>
      <c r="BU3" s="16" t="s">
        <v>86</v>
      </c>
      <c r="BV3" s="17" t="s">
        <v>87</v>
      </c>
      <c r="BW3" s="16" t="s">
        <v>86</v>
      </c>
      <c r="BX3" s="17" t="s">
        <v>87</v>
      </c>
      <c r="BY3" s="6" t="s">
        <v>88</v>
      </c>
      <c r="BZ3" s="7" t="s">
        <v>89</v>
      </c>
      <c r="CA3" s="6" t="s">
        <v>88</v>
      </c>
      <c r="CB3" s="7" t="s">
        <v>89</v>
      </c>
      <c r="CC3" s="6" t="s">
        <v>88</v>
      </c>
      <c r="CD3" s="7" t="s">
        <v>89</v>
      </c>
      <c r="CE3" s="6" t="s">
        <v>95</v>
      </c>
      <c r="CF3" s="7" t="s">
        <v>89</v>
      </c>
      <c r="CG3" s="6" t="s">
        <v>95</v>
      </c>
      <c r="CH3" s="7" t="s">
        <v>89</v>
      </c>
      <c r="CI3" s="6" t="s">
        <v>95</v>
      </c>
      <c r="CJ3" s="7" t="s">
        <v>89</v>
      </c>
      <c r="CK3" s="6" t="s">
        <v>88</v>
      </c>
      <c r="CL3" s="7" t="s">
        <v>89</v>
      </c>
      <c r="CM3" s="34" t="s">
        <v>88</v>
      </c>
      <c r="CN3" s="35" t="s">
        <v>89</v>
      </c>
      <c r="CO3" s="35" t="s">
        <v>86</v>
      </c>
      <c r="CP3" s="35" t="s">
        <v>87</v>
      </c>
      <c r="CQ3" s="35" t="s">
        <v>86</v>
      </c>
      <c r="CR3" s="35" t="s">
        <v>87</v>
      </c>
      <c r="CS3" s="35" t="s">
        <v>86</v>
      </c>
      <c r="CT3" s="35" t="s">
        <v>87</v>
      </c>
      <c r="CU3" s="35" t="s">
        <v>86</v>
      </c>
      <c r="CV3" s="35" t="s">
        <v>87</v>
      </c>
      <c r="CW3" s="35" t="s">
        <v>86</v>
      </c>
      <c r="CX3" s="35" t="s">
        <v>87</v>
      </c>
      <c r="CY3" s="35" t="s">
        <v>86</v>
      </c>
      <c r="CZ3" s="35" t="s">
        <v>87</v>
      </c>
      <c r="DA3" s="32" t="s">
        <v>88</v>
      </c>
      <c r="DB3" s="33" t="s">
        <v>89</v>
      </c>
    </row>
    <row r="4" spans="1:107" ht="18.600000000000001" customHeight="1" x14ac:dyDescent="0.3">
      <c r="A4" s="136"/>
      <c r="B4" s="29" t="s">
        <v>107</v>
      </c>
      <c r="C4" s="30">
        <v>0</v>
      </c>
      <c r="D4" s="31">
        <v>2</v>
      </c>
      <c r="E4" s="30">
        <f t="shared" ref="E4:AR4" si="0">SUM(E6:E53)</f>
        <v>4</v>
      </c>
      <c r="F4" s="31">
        <f t="shared" si="0"/>
        <v>19</v>
      </c>
      <c r="G4" s="58">
        <f t="shared" ref="G4:N4" si="1">SUM(G6:G53)</f>
        <v>4</v>
      </c>
      <c r="H4" s="66">
        <f t="shared" si="1"/>
        <v>19</v>
      </c>
      <c r="I4" s="68">
        <f t="shared" ref="I4:J4" si="2">SUM(I6:I53)</f>
        <v>3</v>
      </c>
      <c r="J4" s="69">
        <f t="shared" si="2"/>
        <v>18</v>
      </c>
      <c r="K4" s="68">
        <f t="shared" si="1"/>
        <v>3</v>
      </c>
      <c r="L4" s="69">
        <f t="shared" si="1"/>
        <v>18</v>
      </c>
      <c r="M4" s="58">
        <f t="shared" si="1"/>
        <v>4</v>
      </c>
      <c r="N4" s="60">
        <f t="shared" si="1"/>
        <v>19</v>
      </c>
      <c r="O4" s="59">
        <f t="shared" si="0"/>
        <v>4</v>
      </c>
      <c r="P4" s="31">
        <f t="shared" si="0"/>
        <v>2</v>
      </c>
      <c r="Q4" s="70">
        <v>5</v>
      </c>
      <c r="R4" s="71">
        <v>12</v>
      </c>
      <c r="S4" s="30">
        <f t="shared" si="0"/>
        <v>0</v>
      </c>
      <c r="T4" s="31">
        <v>8</v>
      </c>
      <c r="U4" s="70">
        <v>9</v>
      </c>
      <c r="V4" s="71">
        <v>10</v>
      </c>
      <c r="W4" s="30">
        <f t="shared" si="0"/>
        <v>1</v>
      </c>
      <c r="X4" s="31">
        <f t="shared" si="0"/>
        <v>43</v>
      </c>
      <c r="Y4" s="30">
        <f t="shared" si="0"/>
        <v>2</v>
      </c>
      <c r="Z4" s="31">
        <f t="shared" si="0"/>
        <v>21</v>
      </c>
      <c r="AA4" s="30">
        <f t="shared" si="0"/>
        <v>3</v>
      </c>
      <c r="AB4" s="31">
        <f t="shared" si="0"/>
        <v>20</v>
      </c>
      <c r="AC4" s="30">
        <f t="shared" si="0"/>
        <v>3</v>
      </c>
      <c r="AD4" s="31">
        <f t="shared" si="0"/>
        <v>20</v>
      </c>
      <c r="AE4" s="30">
        <f t="shared" si="0"/>
        <v>2</v>
      </c>
      <c r="AF4" s="31">
        <f t="shared" si="0"/>
        <v>21</v>
      </c>
      <c r="AG4" s="30">
        <f t="shared" ref="AG4:AH4" si="3">SUM(AG6:AG53)</f>
        <v>3</v>
      </c>
      <c r="AH4" s="31">
        <f t="shared" si="3"/>
        <v>18</v>
      </c>
      <c r="AI4" s="30">
        <f t="shared" si="0"/>
        <v>34</v>
      </c>
      <c r="AJ4" s="31">
        <f>SUM(AJ6:AJ53)</f>
        <v>149</v>
      </c>
      <c r="AK4" s="30">
        <f t="shared" si="0"/>
        <v>21</v>
      </c>
      <c r="AL4" s="31">
        <f t="shared" si="0"/>
        <v>137</v>
      </c>
      <c r="AM4" s="30">
        <v>6</v>
      </c>
      <c r="AN4" s="31">
        <v>114</v>
      </c>
      <c r="AO4" s="30">
        <f t="shared" si="0"/>
        <v>0</v>
      </c>
      <c r="AP4" s="31">
        <f t="shared" si="0"/>
        <v>22</v>
      </c>
      <c r="AQ4" s="30">
        <f t="shared" si="0"/>
        <v>41</v>
      </c>
      <c r="AR4" s="31">
        <f t="shared" si="0"/>
        <v>41</v>
      </c>
      <c r="AS4" s="30">
        <f t="shared" ref="AS4:BX4" si="4">SUM(AS6:AS53)</f>
        <v>161</v>
      </c>
      <c r="AT4" s="31">
        <f t="shared" si="4"/>
        <v>167</v>
      </c>
      <c r="AU4" s="30">
        <f t="shared" si="4"/>
        <v>95</v>
      </c>
      <c r="AV4" s="31">
        <f t="shared" si="4"/>
        <v>81</v>
      </c>
      <c r="AW4" s="30">
        <f t="shared" si="4"/>
        <v>17</v>
      </c>
      <c r="AX4" s="31">
        <f t="shared" si="4"/>
        <v>19</v>
      </c>
      <c r="AY4" s="30">
        <v>154</v>
      </c>
      <c r="AZ4" s="31">
        <v>165</v>
      </c>
      <c r="BA4" s="30">
        <v>99</v>
      </c>
      <c r="BB4" s="31">
        <v>102</v>
      </c>
      <c r="BC4" s="30">
        <f t="shared" si="4"/>
        <v>16</v>
      </c>
      <c r="BD4" s="31">
        <f t="shared" si="4"/>
        <v>26</v>
      </c>
      <c r="BE4" s="30">
        <f t="shared" si="4"/>
        <v>45</v>
      </c>
      <c r="BF4" s="31">
        <f t="shared" si="4"/>
        <v>42</v>
      </c>
      <c r="BG4" s="30">
        <f t="shared" si="4"/>
        <v>213</v>
      </c>
      <c r="BH4" s="31">
        <f t="shared" si="4"/>
        <v>256</v>
      </c>
      <c r="BI4" s="30">
        <f t="shared" si="4"/>
        <v>240</v>
      </c>
      <c r="BJ4" s="31">
        <f t="shared" si="4"/>
        <v>249</v>
      </c>
      <c r="BK4" s="30">
        <f t="shared" si="4"/>
        <v>150</v>
      </c>
      <c r="BL4" s="31">
        <f t="shared" si="4"/>
        <v>176</v>
      </c>
      <c r="BM4" s="30">
        <f t="shared" si="4"/>
        <v>44</v>
      </c>
      <c r="BN4" s="31">
        <f t="shared" si="4"/>
        <v>51</v>
      </c>
      <c r="BO4" s="30">
        <f t="shared" si="4"/>
        <v>31</v>
      </c>
      <c r="BP4" s="31">
        <f t="shared" si="4"/>
        <v>46</v>
      </c>
      <c r="BQ4" s="30">
        <f t="shared" si="4"/>
        <v>38</v>
      </c>
      <c r="BR4" s="31">
        <f t="shared" si="4"/>
        <v>39</v>
      </c>
      <c r="BS4" s="30">
        <f t="shared" si="4"/>
        <v>23</v>
      </c>
      <c r="BT4" s="31">
        <f t="shared" si="4"/>
        <v>28</v>
      </c>
      <c r="BU4" s="30">
        <f t="shared" si="4"/>
        <v>59</v>
      </c>
      <c r="BV4" s="31">
        <f t="shared" si="4"/>
        <v>76</v>
      </c>
      <c r="BW4" s="30">
        <f t="shared" si="4"/>
        <v>34</v>
      </c>
      <c r="BX4" s="31">
        <f t="shared" si="4"/>
        <v>27</v>
      </c>
      <c r="BY4" s="30">
        <f t="shared" ref="BY4:DB4" si="5">SUM(BY6:BY53)</f>
        <v>3</v>
      </c>
      <c r="BZ4" s="31">
        <f t="shared" si="5"/>
        <v>20</v>
      </c>
      <c r="CA4" s="30">
        <f t="shared" si="5"/>
        <v>2</v>
      </c>
      <c r="CB4" s="31">
        <f t="shared" si="5"/>
        <v>20</v>
      </c>
      <c r="CC4" s="30">
        <f t="shared" si="5"/>
        <v>0</v>
      </c>
      <c r="CD4" s="31">
        <f t="shared" si="5"/>
        <v>14</v>
      </c>
      <c r="CE4" s="30">
        <f t="shared" si="5"/>
        <v>0</v>
      </c>
      <c r="CF4" s="31">
        <f t="shared" si="5"/>
        <v>19</v>
      </c>
      <c r="CG4" s="30">
        <f t="shared" si="5"/>
        <v>1</v>
      </c>
      <c r="CH4" s="31">
        <f>SUM(CH6:CH53)+1</f>
        <v>29</v>
      </c>
      <c r="CI4" s="30">
        <f t="shared" si="5"/>
        <v>2</v>
      </c>
      <c r="CJ4" s="31">
        <f t="shared" si="5"/>
        <v>13</v>
      </c>
      <c r="CK4" s="30">
        <f t="shared" si="5"/>
        <v>1</v>
      </c>
      <c r="CL4" s="31">
        <f t="shared" si="5"/>
        <v>20</v>
      </c>
      <c r="CM4" s="30">
        <f t="shared" si="5"/>
        <v>2</v>
      </c>
      <c r="CN4" s="31">
        <f t="shared" si="5"/>
        <v>19</v>
      </c>
      <c r="CO4" s="30">
        <f t="shared" si="5"/>
        <v>19</v>
      </c>
      <c r="CP4" s="31">
        <f t="shared" si="5"/>
        <v>17</v>
      </c>
      <c r="CQ4" s="30">
        <f t="shared" si="5"/>
        <v>28</v>
      </c>
      <c r="CR4" s="31">
        <f t="shared" si="5"/>
        <v>20</v>
      </c>
      <c r="CS4" s="30">
        <f t="shared" si="5"/>
        <v>133</v>
      </c>
      <c r="CT4" s="31">
        <f t="shared" si="5"/>
        <v>159</v>
      </c>
      <c r="CU4" s="30">
        <f t="shared" si="5"/>
        <v>104</v>
      </c>
      <c r="CV4" s="31">
        <f t="shared" si="5"/>
        <v>109</v>
      </c>
      <c r="CW4" s="30">
        <f t="shared" si="5"/>
        <v>21</v>
      </c>
      <c r="CX4" s="31">
        <f t="shared" si="5"/>
        <v>24</v>
      </c>
      <c r="CY4" s="30">
        <f t="shared" si="5"/>
        <v>35</v>
      </c>
      <c r="CZ4" s="31">
        <f t="shared" si="5"/>
        <v>23</v>
      </c>
      <c r="DA4" s="30">
        <f>SUM(DA6:DA53)</f>
        <v>9</v>
      </c>
      <c r="DB4" s="31">
        <f t="shared" si="5"/>
        <v>24</v>
      </c>
      <c r="DC4" s="50">
        <f>SUM(C4:DB4)</f>
        <v>4744</v>
      </c>
    </row>
    <row r="5" spans="1:107" ht="15" thickBot="1" x14ac:dyDescent="0.35">
      <c r="A5" s="137"/>
      <c r="B5" s="20" t="s">
        <v>91</v>
      </c>
      <c r="C5" s="98">
        <f>SUM(C4+D4)</f>
        <v>2</v>
      </c>
      <c r="D5" s="99"/>
      <c r="E5" s="98">
        <f>SUM(E4+F4)</f>
        <v>23</v>
      </c>
      <c r="F5" s="99"/>
      <c r="G5" s="158">
        <f>SUM(G4:H4)</f>
        <v>23</v>
      </c>
      <c r="H5" s="159"/>
      <c r="I5" s="98">
        <f>SUM(I4:J4)</f>
        <v>21</v>
      </c>
      <c r="J5" s="140"/>
      <c r="K5" s="98">
        <f>SUM(K4:L4)</f>
        <v>21</v>
      </c>
      <c r="L5" s="140"/>
      <c r="M5" s="158">
        <f>SUM(M4:N4)</f>
        <v>23</v>
      </c>
      <c r="N5" s="140"/>
      <c r="O5" s="98">
        <f>SUM(O4+P4)</f>
        <v>6</v>
      </c>
      <c r="P5" s="99"/>
      <c r="Q5" s="98">
        <v>17</v>
      </c>
      <c r="R5" s="99"/>
      <c r="S5" s="98">
        <f>SUM(S4+T4)</f>
        <v>8</v>
      </c>
      <c r="T5" s="99"/>
      <c r="U5" s="98">
        <f>SUM(U4+V4)</f>
        <v>19</v>
      </c>
      <c r="V5" s="99"/>
      <c r="W5" s="98">
        <f>SUM(W4+X4)</f>
        <v>44</v>
      </c>
      <c r="X5" s="99"/>
      <c r="Y5" s="127">
        <f>SUM(Y4+Z4)</f>
        <v>23</v>
      </c>
      <c r="Z5" s="128"/>
      <c r="AA5" s="127">
        <f>SUM(AA4+AB4)</f>
        <v>23</v>
      </c>
      <c r="AB5" s="128"/>
      <c r="AC5" s="127">
        <f>SUM(AC4+AD4)</f>
        <v>23</v>
      </c>
      <c r="AD5" s="128"/>
      <c r="AE5" s="127">
        <f>SUM(AE4+AF4)</f>
        <v>23</v>
      </c>
      <c r="AF5" s="128"/>
      <c r="AG5" s="98">
        <f>SUM(AG4+AH4)</f>
        <v>21</v>
      </c>
      <c r="AH5" s="99"/>
      <c r="AI5" s="98">
        <f>SUM(AI4+AJ4)</f>
        <v>183</v>
      </c>
      <c r="AJ5" s="99"/>
      <c r="AK5" s="98">
        <f>SUM(AK4+AL4)</f>
        <v>158</v>
      </c>
      <c r="AL5" s="99"/>
      <c r="AM5" s="98">
        <f>SUM(AM4+AN4)</f>
        <v>120</v>
      </c>
      <c r="AN5" s="99"/>
      <c r="AO5" s="98">
        <f>SUM(AO4+AP4)</f>
        <v>22</v>
      </c>
      <c r="AP5" s="99"/>
      <c r="AQ5" s="98">
        <f>SUM(AQ4+AR4)</f>
        <v>82</v>
      </c>
      <c r="AR5" s="99"/>
      <c r="AS5" s="98">
        <f>SUM(AS4+AT4)</f>
        <v>328</v>
      </c>
      <c r="AT5" s="99"/>
      <c r="AU5" s="98">
        <f>SUM(AU4+AV4)</f>
        <v>176</v>
      </c>
      <c r="AV5" s="99"/>
      <c r="AW5" s="98">
        <f>SUM(AW4+AX4)</f>
        <v>36</v>
      </c>
      <c r="AX5" s="99"/>
      <c r="AY5" s="98">
        <f>SUM(AY4+AZ4)</f>
        <v>319</v>
      </c>
      <c r="AZ5" s="99"/>
      <c r="BA5" s="98">
        <f>SUM(BA4+BB4)</f>
        <v>201</v>
      </c>
      <c r="BB5" s="99"/>
      <c r="BC5" s="98">
        <f>SUM(BC4+BD4)</f>
        <v>42</v>
      </c>
      <c r="BD5" s="99"/>
      <c r="BE5" s="98">
        <f>SUM(BE4+BF4)</f>
        <v>87</v>
      </c>
      <c r="BF5" s="99"/>
      <c r="BG5" s="98">
        <f>SUM(BG4+BH4)</f>
        <v>469</v>
      </c>
      <c r="BH5" s="99"/>
      <c r="BI5" s="98">
        <f>SUM(BI4+BJ4)</f>
        <v>489</v>
      </c>
      <c r="BJ5" s="99"/>
      <c r="BK5" s="98">
        <f>SUM(BK4+BL4)</f>
        <v>326</v>
      </c>
      <c r="BL5" s="99"/>
      <c r="BM5" s="98">
        <f>SUM(BM4+BN4)</f>
        <v>95</v>
      </c>
      <c r="BN5" s="99"/>
      <c r="BO5" s="98">
        <f>SUM(BO4+BP4)</f>
        <v>77</v>
      </c>
      <c r="BP5" s="99"/>
      <c r="BQ5" s="98">
        <f>SUM(BQ4+BR4)</f>
        <v>77</v>
      </c>
      <c r="BR5" s="99"/>
      <c r="BS5" s="98">
        <f>SUM(BS4+BT4)</f>
        <v>51</v>
      </c>
      <c r="BT5" s="99"/>
      <c r="BU5" s="98">
        <f>SUM(BU4+BV4)</f>
        <v>135</v>
      </c>
      <c r="BV5" s="99"/>
      <c r="BW5" s="98">
        <f>SUM(BW4+BX4)</f>
        <v>61</v>
      </c>
      <c r="BX5" s="99"/>
      <c r="BY5" s="98">
        <f>SUM(BY4+BZ4)</f>
        <v>23</v>
      </c>
      <c r="BZ5" s="99"/>
      <c r="CA5" s="98">
        <f>SUM(CA4+CB4)</f>
        <v>22</v>
      </c>
      <c r="CB5" s="99"/>
      <c r="CC5" s="98">
        <f>SUM(CC4+CD4)</f>
        <v>14</v>
      </c>
      <c r="CD5" s="99"/>
      <c r="CE5" s="98">
        <f>SUM(CE4+CF4)</f>
        <v>19</v>
      </c>
      <c r="CF5" s="99"/>
      <c r="CG5" s="98">
        <f>SUM(CG4+CH4)</f>
        <v>30</v>
      </c>
      <c r="CH5" s="99"/>
      <c r="CI5" s="98">
        <f>SUM(CI4+CJ4)</f>
        <v>15</v>
      </c>
      <c r="CJ5" s="99"/>
      <c r="CK5" s="98">
        <f>SUM(CK4+CL4)</f>
        <v>21</v>
      </c>
      <c r="CL5" s="99"/>
      <c r="CM5" s="98">
        <f>SUM(CM4+CN4)</f>
        <v>21</v>
      </c>
      <c r="CN5" s="99"/>
      <c r="CO5" s="98">
        <f>SUM(CO4+CP4)</f>
        <v>36</v>
      </c>
      <c r="CP5" s="99"/>
      <c r="CQ5" s="98">
        <f>SUM(CQ4+CR4)</f>
        <v>48</v>
      </c>
      <c r="CR5" s="99"/>
      <c r="CS5" s="98">
        <f>SUM(CS4+CT4)</f>
        <v>292</v>
      </c>
      <c r="CT5" s="99"/>
      <c r="CU5" s="98">
        <f>SUM(CU4+CV4)</f>
        <v>213</v>
      </c>
      <c r="CV5" s="99"/>
      <c r="CW5" s="98">
        <f>SUM(CW4+CX4)</f>
        <v>45</v>
      </c>
      <c r="CX5" s="99"/>
      <c r="CY5" s="98">
        <f>SUM(CY4+CZ4)</f>
        <v>58</v>
      </c>
      <c r="CZ5" s="99"/>
      <c r="DA5" s="98">
        <f>SUM(DA4+DB4)</f>
        <v>33</v>
      </c>
      <c r="DB5" s="99"/>
      <c r="DC5" s="51">
        <f>SUM(C5:DB5)</f>
        <v>4744</v>
      </c>
    </row>
    <row r="6" spans="1:107" ht="15.6" x14ac:dyDescent="0.3">
      <c r="A6" s="160">
        <v>1</v>
      </c>
      <c r="B6" s="21" t="s">
        <v>44</v>
      </c>
      <c r="C6" s="38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7"/>
      <c r="Q6" s="40"/>
      <c r="R6" s="40"/>
      <c r="S6" s="40"/>
      <c r="T6" s="40"/>
      <c r="U6" s="40"/>
      <c r="V6" s="40"/>
      <c r="W6" s="37"/>
      <c r="X6" s="37"/>
      <c r="Y6" s="40"/>
      <c r="Z6" s="40"/>
      <c r="AA6" s="40"/>
      <c r="AB6" s="40"/>
      <c r="AC6" s="40"/>
      <c r="AD6" s="40"/>
      <c r="AE6" s="40"/>
      <c r="AF6" s="40"/>
      <c r="AG6" s="39"/>
      <c r="AH6" s="39"/>
      <c r="AI6" s="40"/>
      <c r="AJ6" s="40"/>
      <c r="AK6" s="40"/>
      <c r="AL6" s="40"/>
      <c r="AM6" s="40"/>
      <c r="AN6" s="40"/>
      <c r="AO6" s="41"/>
      <c r="AP6" s="41"/>
      <c r="AQ6" s="39"/>
      <c r="AR6" s="39"/>
      <c r="AS6" s="39"/>
      <c r="AT6" s="39"/>
      <c r="AU6" s="41"/>
      <c r="AV6" s="41"/>
      <c r="AW6" s="41"/>
      <c r="AX6" s="41"/>
      <c r="AY6" s="41"/>
      <c r="AZ6" s="41"/>
      <c r="BA6" s="41"/>
      <c r="BB6" s="41"/>
      <c r="BC6" s="2"/>
      <c r="BD6" s="2"/>
      <c r="BE6" s="2"/>
      <c r="BF6" s="2"/>
      <c r="BG6" s="2"/>
      <c r="BH6" s="2"/>
      <c r="BI6" s="2">
        <v>4</v>
      </c>
      <c r="BJ6" s="2">
        <v>5</v>
      </c>
      <c r="BK6" s="47"/>
      <c r="BL6" s="47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39"/>
      <c r="BZ6" s="39"/>
      <c r="CA6" s="41"/>
      <c r="CB6" s="41"/>
      <c r="CC6" s="41"/>
      <c r="CD6" s="41"/>
      <c r="CE6" s="40"/>
      <c r="CF6" s="40"/>
      <c r="CG6" s="40"/>
      <c r="CH6" s="40"/>
      <c r="CI6" s="40"/>
      <c r="CJ6" s="40">
        <v>1</v>
      </c>
      <c r="CK6" s="40"/>
      <c r="CL6" s="40">
        <v>2</v>
      </c>
      <c r="CM6" s="37"/>
      <c r="CN6" s="37"/>
      <c r="CO6" s="37"/>
      <c r="CP6" s="37"/>
      <c r="CQ6" s="36"/>
      <c r="CR6" s="36"/>
      <c r="CS6" s="37"/>
      <c r="CT6" s="37"/>
      <c r="CU6" s="37"/>
      <c r="CV6" s="36"/>
      <c r="CW6" s="36"/>
      <c r="CX6" s="36"/>
      <c r="CY6" s="36"/>
      <c r="CZ6" s="37"/>
      <c r="DA6" s="37"/>
      <c r="DB6" s="37"/>
    </row>
    <row r="7" spans="1:107" x14ac:dyDescent="0.3">
      <c r="A7" s="153"/>
      <c r="B7" s="22" t="s">
        <v>45</v>
      </c>
      <c r="C7" s="42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1"/>
      <c r="AH7" s="41"/>
      <c r="AI7" s="40"/>
      <c r="AJ7" s="40"/>
      <c r="AK7" s="40"/>
      <c r="AL7" s="40"/>
      <c r="AM7" s="40"/>
      <c r="AN7" s="40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8"/>
      <c r="BL7" s="48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</row>
    <row r="8" spans="1:107" x14ac:dyDescent="0.3">
      <c r="A8" s="154"/>
      <c r="B8" s="22" t="s">
        <v>46</v>
      </c>
      <c r="C8" s="42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1"/>
      <c r="AH8" s="41"/>
      <c r="AI8" s="40"/>
      <c r="AJ8" s="40"/>
      <c r="AK8" s="40"/>
      <c r="AL8" s="40"/>
      <c r="AM8" s="40"/>
      <c r="AN8" s="40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8"/>
      <c r="BL8" s="48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</row>
    <row r="9" spans="1:107" x14ac:dyDescent="0.3">
      <c r="A9" s="152">
        <v>2</v>
      </c>
      <c r="B9" s="23" t="s">
        <v>47</v>
      </c>
      <c r="C9" s="43"/>
      <c r="D9" s="41"/>
      <c r="E9" s="41">
        <v>1</v>
      </c>
      <c r="F9" s="41"/>
      <c r="G9" s="41">
        <v>1</v>
      </c>
      <c r="H9" s="41"/>
      <c r="I9" s="41"/>
      <c r="J9" s="41"/>
      <c r="K9" s="41"/>
      <c r="L9" s="41"/>
      <c r="M9" s="41">
        <v>1</v>
      </c>
      <c r="N9" s="41"/>
      <c r="O9" s="41"/>
      <c r="P9" s="40"/>
      <c r="Q9" s="40"/>
      <c r="R9" s="40"/>
      <c r="S9" s="40"/>
      <c r="T9" s="40"/>
      <c r="U9" s="40"/>
      <c r="V9" s="40"/>
      <c r="W9" s="40">
        <v>1</v>
      </c>
      <c r="X9" s="40">
        <v>5</v>
      </c>
      <c r="Y9" s="40">
        <v>1</v>
      </c>
      <c r="Z9" s="40"/>
      <c r="AA9" s="40">
        <v>1</v>
      </c>
      <c r="AB9" s="40"/>
      <c r="AC9" s="40">
        <v>1</v>
      </c>
      <c r="AD9" s="40"/>
      <c r="AE9" s="40"/>
      <c r="AF9" s="40">
        <v>1</v>
      </c>
      <c r="AG9" s="41"/>
      <c r="AH9" s="41"/>
      <c r="AI9" s="40"/>
      <c r="AJ9" s="40"/>
      <c r="AK9" s="40"/>
      <c r="AL9" s="40"/>
      <c r="AM9" s="40"/>
      <c r="AN9" s="40"/>
      <c r="AO9" s="41"/>
      <c r="AP9" s="41">
        <v>1</v>
      </c>
      <c r="AQ9" s="41"/>
      <c r="AR9" s="41"/>
      <c r="AS9" s="41"/>
      <c r="AT9" s="41"/>
      <c r="AU9" s="41"/>
      <c r="AV9" s="41"/>
      <c r="AW9" s="41">
        <v>0</v>
      </c>
      <c r="AX9" s="41">
        <v>4</v>
      </c>
      <c r="AY9" s="41"/>
      <c r="AZ9" s="41"/>
      <c r="BA9" s="41"/>
      <c r="BB9" s="41"/>
      <c r="BC9" s="41"/>
      <c r="BD9" s="41"/>
      <c r="BE9" s="41"/>
      <c r="BF9" s="41"/>
      <c r="BG9" s="41">
        <v>17</v>
      </c>
      <c r="BH9" s="41">
        <v>13</v>
      </c>
      <c r="BI9" s="41">
        <v>12</v>
      </c>
      <c r="BJ9" s="41">
        <v>15</v>
      </c>
      <c r="BK9" s="48">
        <v>7</v>
      </c>
      <c r="BL9" s="48">
        <v>9</v>
      </c>
      <c r="BM9" s="41"/>
      <c r="BN9" s="41"/>
      <c r="BO9" s="41"/>
      <c r="BP9" s="41"/>
      <c r="BQ9" s="41"/>
      <c r="BR9" s="41"/>
      <c r="BS9" s="41">
        <v>6</v>
      </c>
      <c r="BT9" s="41">
        <v>6</v>
      </c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0"/>
      <c r="CF9" s="40"/>
      <c r="CG9" s="40"/>
      <c r="CH9" s="40"/>
      <c r="CI9" s="40">
        <v>1</v>
      </c>
      <c r="CJ9" s="40"/>
      <c r="CK9" s="40">
        <v>1</v>
      </c>
      <c r="CL9" s="40">
        <v>1</v>
      </c>
      <c r="CM9" s="40">
        <v>1</v>
      </c>
      <c r="CN9" s="40">
        <v>1</v>
      </c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</row>
    <row r="10" spans="1:107" x14ac:dyDescent="0.3">
      <c r="A10" s="153"/>
      <c r="B10" s="22" t="s">
        <v>45</v>
      </c>
      <c r="C10" s="42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1"/>
      <c r="AH10" s="41"/>
      <c r="AI10" s="40"/>
      <c r="AJ10" s="40"/>
      <c r="AK10" s="40"/>
      <c r="AL10" s="40"/>
      <c r="AM10" s="40"/>
      <c r="AN10" s="40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8"/>
      <c r="BL10" s="48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>
        <v>1</v>
      </c>
      <c r="DB10" s="40"/>
    </row>
    <row r="11" spans="1:107" x14ac:dyDescent="0.3">
      <c r="A11" s="154"/>
      <c r="B11" s="22" t="s">
        <v>46</v>
      </c>
      <c r="C11" s="42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1"/>
      <c r="AH11" s="41"/>
      <c r="AI11" s="72"/>
      <c r="AJ11" s="72"/>
      <c r="AK11" s="40"/>
      <c r="AL11" s="40"/>
      <c r="AM11" s="40"/>
      <c r="AN11" s="40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8"/>
      <c r="BL11" s="48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0"/>
      <c r="CF11" s="40"/>
      <c r="CG11" s="40">
        <v>1</v>
      </c>
      <c r="CH11" s="40">
        <v>1</v>
      </c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</row>
    <row r="12" spans="1:107" x14ac:dyDescent="0.3">
      <c r="A12" s="24">
        <v>3</v>
      </c>
      <c r="B12" s="22" t="s">
        <v>48</v>
      </c>
      <c r="C12" s="42"/>
      <c r="D12" s="41"/>
      <c r="E12" s="41"/>
      <c r="F12" s="41">
        <v>1</v>
      </c>
      <c r="G12" s="41"/>
      <c r="H12" s="41">
        <v>1</v>
      </c>
      <c r="I12" s="41"/>
      <c r="J12" s="41">
        <v>1</v>
      </c>
      <c r="K12" s="41"/>
      <c r="L12" s="41">
        <v>1</v>
      </c>
      <c r="M12" s="41"/>
      <c r="N12" s="41">
        <v>1</v>
      </c>
      <c r="O12" s="41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>
        <v>1</v>
      </c>
      <c r="AA12" s="40"/>
      <c r="AB12" s="40">
        <v>1</v>
      </c>
      <c r="AC12" s="40"/>
      <c r="AD12" s="40">
        <v>1</v>
      </c>
      <c r="AE12" s="40"/>
      <c r="AF12" s="40">
        <v>1</v>
      </c>
      <c r="AG12" s="41"/>
      <c r="AH12" s="41">
        <v>1</v>
      </c>
      <c r="AI12" s="72">
        <f>1+3</f>
        <v>4</v>
      </c>
      <c r="AJ12" s="72">
        <f>18+14</f>
        <v>32</v>
      </c>
      <c r="AK12" s="40"/>
      <c r="AL12" s="40"/>
      <c r="AM12" s="40"/>
      <c r="AN12" s="40"/>
      <c r="AO12" s="41"/>
      <c r="AP12" s="41">
        <v>2</v>
      </c>
      <c r="AQ12" s="41">
        <v>23</v>
      </c>
      <c r="AR12" s="41">
        <v>27</v>
      </c>
      <c r="AS12" s="41">
        <v>23</v>
      </c>
      <c r="AT12" s="41">
        <v>33</v>
      </c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>
        <v>5</v>
      </c>
      <c r="BH12" s="41">
        <v>13</v>
      </c>
      <c r="BI12" s="41">
        <v>5</v>
      </c>
      <c r="BJ12" s="41">
        <v>7</v>
      </c>
      <c r="BK12" s="48">
        <v>6</v>
      </c>
      <c r="BL12" s="48">
        <v>14</v>
      </c>
      <c r="BM12" s="41">
        <v>12</v>
      </c>
      <c r="BN12" s="41">
        <v>13</v>
      </c>
      <c r="BO12" s="41">
        <v>14</v>
      </c>
      <c r="BP12" s="41">
        <v>18</v>
      </c>
      <c r="BQ12" s="52">
        <v>5</v>
      </c>
      <c r="BR12" s="52">
        <v>9</v>
      </c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>
        <v>2</v>
      </c>
      <c r="CE12" s="40"/>
      <c r="CF12" s="40"/>
      <c r="CG12" s="40"/>
      <c r="CH12" s="40">
        <v>1</v>
      </c>
      <c r="CI12" s="40"/>
      <c r="CJ12" s="40"/>
      <c r="CK12" s="40"/>
      <c r="CL12" s="40">
        <v>2</v>
      </c>
      <c r="CM12" s="40"/>
      <c r="CN12" s="40">
        <v>1</v>
      </c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>
        <v>2</v>
      </c>
    </row>
    <row r="13" spans="1:107" x14ac:dyDescent="0.3">
      <c r="A13" s="152">
        <v>4</v>
      </c>
      <c r="B13" s="23" t="s">
        <v>49</v>
      </c>
      <c r="C13" s="43"/>
      <c r="D13" s="41"/>
      <c r="E13" s="41"/>
      <c r="F13" s="41"/>
      <c r="G13" s="41"/>
      <c r="H13" s="41">
        <v>1</v>
      </c>
      <c r="I13" s="41"/>
      <c r="J13" s="41">
        <v>1</v>
      </c>
      <c r="K13" s="41"/>
      <c r="L13" s="41">
        <v>1</v>
      </c>
      <c r="M13" s="41"/>
      <c r="N13" s="41">
        <v>1</v>
      </c>
      <c r="O13" s="41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1"/>
      <c r="AH13" s="41">
        <v>1</v>
      </c>
      <c r="AI13" s="72"/>
      <c r="AJ13" s="72"/>
      <c r="AK13" s="40"/>
      <c r="AL13" s="40"/>
      <c r="AM13" s="40"/>
      <c r="AN13" s="40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>
        <v>14</v>
      </c>
      <c r="BH13" s="41">
        <v>16</v>
      </c>
      <c r="BI13" s="41">
        <v>10</v>
      </c>
      <c r="BJ13" s="41">
        <v>13</v>
      </c>
      <c r="BK13" s="48">
        <v>9</v>
      </c>
      <c r="BL13" s="48">
        <v>11</v>
      </c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0"/>
      <c r="CF13" s="40"/>
      <c r="CG13" s="40"/>
      <c r="CH13" s="40"/>
      <c r="CI13" s="40"/>
      <c r="CJ13" s="40"/>
      <c r="CK13" s="41"/>
      <c r="CL13" s="41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</row>
    <row r="14" spans="1:107" x14ac:dyDescent="0.3">
      <c r="A14" s="153"/>
      <c r="B14" s="22" t="s">
        <v>45</v>
      </c>
      <c r="C14" s="42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1"/>
      <c r="AH14" s="41"/>
      <c r="AI14" s="72"/>
      <c r="AJ14" s="72"/>
      <c r="AK14" s="40"/>
      <c r="AL14" s="40"/>
      <c r="AM14" s="40"/>
      <c r="AN14" s="40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8"/>
      <c r="BL14" s="48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</row>
    <row r="15" spans="1:107" x14ac:dyDescent="0.3">
      <c r="A15" s="154"/>
      <c r="B15" s="22" t="s">
        <v>46</v>
      </c>
      <c r="C15" s="42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1"/>
      <c r="AH15" s="41"/>
      <c r="AI15" s="72"/>
      <c r="AJ15" s="72"/>
      <c r="AK15" s="40"/>
      <c r="AL15" s="40"/>
      <c r="AM15" s="40"/>
      <c r="AN15" s="40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8"/>
      <c r="BL15" s="48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</row>
    <row r="16" spans="1:107" x14ac:dyDescent="0.3">
      <c r="A16" s="24">
        <v>5</v>
      </c>
      <c r="B16" s="22" t="s">
        <v>56</v>
      </c>
      <c r="C16" s="42"/>
      <c r="D16" s="41"/>
      <c r="E16" s="41"/>
      <c r="F16" s="41">
        <v>1</v>
      </c>
      <c r="G16" s="41"/>
      <c r="H16" s="41"/>
      <c r="I16" s="41"/>
      <c r="J16" s="41"/>
      <c r="K16" s="41"/>
      <c r="L16" s="41"/>
      <c r="M16" s="41"/>
      <c r="N16" s="41"/>
      <c r="O16" s="41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>
        <v>1</v>
      </c>
      <c r="AA16" s="40"/>
      <c r="AB16" s="40">
        <v>1</v>
      </c>
      <c r="AC16" s="40"/>
      <c r="AD16" s="40">
        <v>1</v>
      </c>
      <c r="AE16" s="40"/>
      <c r="AF16" s="40">
        <v>1</v>
      </c>
      <c r="AG16" s="41"/>
      <c r="AH16" s="41"/>
      <c r="AI16" s="72"/>
      <c r="AJ16" s="72"/>
      <c r="AK16" s="40"/>
      <c r="AL16" s="40"/>
      <c r="AM16" s="40"/>
      <c r="AN16" s="40"/>
      <c r="AO16" s="41"/>
      <c r="AP16" s="41"/>
      <c r="AQ16" s="41">
        <v>4</v>
      </c>
      <c r="AR16" s="41">
        <v>4</v>
      </c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8"/>
      <c r="BL16" s="48"/>
      <c r="BM16" s="41">
        <v>7</v>
      </c>
      <c r="BN16" s="41">
        <v>7</v>
      </c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>
        <v>1</v>
      </c>
      <c r="CE16" s="40"/>
      <c r="CF16" s="40"/>
      <c r="CG16" s="40"/>
      <c r="CH16" s="40"/>
      <c r="CI16" s="40"/>
      <c r="CJ16" s="40"/>
      <c r="CK16" s="40"/>
      <c r="CL16" s="40">
        <v>1</v>
      </c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>
        <v>1</v>
      </c>
    </row>
    <row r="17" spans="1:106" x14ac:dyDescent="0.3">
      <c r="A17" s="152">
        <v>6</v>
      </c>
      <c r="B17" s="22" t="s">
        <v>55</v>
      </c>
      <c r="C17" s="42"/>
      <c r="D17" s="41"/>
      <c r="E17" s="41"/>
      <c r="F17" s="41">
        <v>1</v>
      </c>
      <c r="G17" s="41"/>
      <c r="H17" s="41">
        <v>1</v>
      </c>
      <c r="I17" s="41"/>
      <c r="J17" s="41">
        <v>1</v>
      </c>
      <c r="K17" s="41"/>
      <c r="L17" s="41">
        <v>1</v>
      </c>
      <c r="M17" s="41"/>
      <c r="N17" s="41">
        <v>1</v>
      </c>
      <c r="O17" s="41"/>
      <c r="P17" s="40"/>
      <c r="Q17" s="40"/>
      <c r="R17" s="40"/>
      <c r="S17" s="40"/>
      <c r="T17" s="40"/>
      <c r="U17" s="40"/>
      <c r="V17" s="40"/>
      <c r="W17" s="40"/>
      <c r="X17" s="40">
        <v>4</v>
      </c>
      <c r="Y17" s="40"/>
      <c r="Z17" s="40">
        <v>1</v>
      </c>
      <c r="AA17" s="40"/>
      <c r="AB17" s="40">
        <v>1</v>
      </c>
      <c r="AC17" s="40"/>
      <c r="AD17" s="40">
        <v>1</v>
      </c>
      <c r="AE17" s="40"/>
      <c r="AF17" s="40">
        <v>1</v>
      </c>
      <c r="AG17" s="41"/>
      <c r="AH17" s="41">
        <v>1</v>
      </c>
      <c r="AI17" s="72">
        <f>3+2</f>
        <v>5</v>
      </c>
      <c r="AJ17" s="72">
        <f>7+8</f>
        <v>15</v>
      </c>
      <c r="AK17" s="40"/>
      <c r="AL17" s="40"/>
      <c r="AM17" s="40"/>
      <c r="AN17" s="40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>
        <v>10</v>
      </c>
      <c r="BH17" s="41">
        <v>10</v>
      </c>
      <c r="BI17" s="41">
        <v>14</v>
      </c>
      <c r="BJ17" s="41">
        <v>15</v>
      </c>
      <c r="BK17" s="48"/>
      <c r="BL17" s="48"/>
      <c r="BM17" s="41">
        <v>8</v>
      </c>
      <c r="BN17" s="41">
        <v>15</v>
      </c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0"/>
      <c r="CF17" s="40"/>
      <c r="CG17" s="40"/>
      <c r="CH17" s="40"/>
      <c r="CI17" s="40"/>
      <c r="CJ17" s="40">
        <v>1</v>
      </c>
      <c r="CK17" s="40"/>
      <c r="CL17" s="40">
        <v>1</v>
      </c>
      <c r="CM17" s="40"/>
      <c r="CN17" s="40">
        <v>1</v>
      </c>
      <c r="CO17" s="40">
        <v>19</v>
      </c>
      <c r="CP17" s="40">
        <v>17</v>
      </c>
      <c r="CQ17" s="40">
        <v>28</v>
      </c>
      <c r="CR17" s="40">
        <v>20</v>
      </c>
      <c r="CS17" s="40">
        <v>20</v>
      </c>
      <c r="CT17" s="40">
        <v>16</v>
      </c>
      <c r="CU17" s="40"/>
      <c r="CV17" s="40"/>
      <c r="CW17" s="40"/>
      <c r="CX17" s="40"/>
      <c r="CY17" s="40"/>
      <c r="CZ17" s="40"/>
      <c r="DA17" s="40"/>
      <c r="DB17" s="40">
        <v>1</v>
      </c>
    </row>
    <row r="18" spans="1:106" x14ac:dyDescent="0.3">
      <c r="A18" s="153"/>
      <c r="B18" s="22" t="s">
        <v>46</v>
      </c>
      <c r="C18" s="42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1"/>
      <c r="AH18" s="41"/>
      <c r="AI18" s="72"/>
      <c r="AJ18" s="72"/>
      <c r="AK18" s="40"/>
      <c r="AL18" s="40"/>
      <c r="AM18" s="40"/>
      <c r="AN18" s="40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8"/>
      <c r="BL18" s="48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</row>
    <row r="19" spans="1:106" x14ac:dyDescent="0.3">
      <c r="A19" s="154"/>
      <c r="B19" s="22" t="s">
        <v>45</v>
      </c>
      <c r="C19" s="42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1"/>
      <c r="AH19" s="41"/>
      <c r="AI19" s="72"/>
      <c r="AJ19" s="72"/>
      <c r="AK19" s="40"/>
      <c r="AL19" s="40"/>
      <c r="AM19" s="40"/>
      <c r="AN19" s="40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8"/>
      <c r="BL19" s="48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</row>
    <row r="20" spans="1:106" x14ac:dyDescent="0.3">
      <c r="A20" s="152">
        <v>7</v>
      </c>
      <c r="B20" s="22" t="s">
        <v>54</v>
      </c>
      <c r="C20" s="42"/>
      <c r="D20" s="41"/>
      <c r="E20" s="41"/>
      <c r="F20" s="41"/>
      <c r="G20" s="41"/>
      <c r="H20" s="41">
        <v>1</v>
      </c>
      <c r="I20" s="41"/>
      <c r="J20" s="41">
        <v>1</v>
      </c>
      <c r="K20" s="41"/>
      <c r="L20" s="41">
        <v>1</v>
      </c>
      <c r="M20" s="41"/>
      <c r="N20" s="41">
        <v>1</v>
      </c>
      <c r="O20" s="41"/>
      <c r="P20" s="40"/>
      <c r="Q20" s="40"/>
      <c r="R20" s="40"/>
      <c r="S20" s="40"/>
      <c r="T20" s="40"/>
      <c r="U20" s="40"/>
      <c r="V20" s="40"/>
      <c r="W20" s="40"/>
      <c r="X20" s="40">
        <v>2</v>
      </c>
      <c r="Y20" s="40"/>
      <c r="Z20" s="40"/>
      <c r="AA20" s="40"/>
      <c r="AB20" s="40"/>
      <c r="AC20" s="40"/>
      <c r="AD20" s="40"/>
      <c r="AE20" s="40"/>
      <c r="AF20" s="40"/>
      <c r="AG20" s="41"/>
      <c r="AH20" s="41">
        <v>1</v>
      </c>
      <c r="AI20" s="72"/>
      <c r="AJ20" s="72"/>
      <c r="AK20" s="40"/>
      <c r="AL20" s="40"/>
      <c r="AM20" s="40"/>
      <c r="AN20" s="40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>
        <v>17</v>
      </c>
      <c r="BH20" s="41">
        <v>18</v>
      </c>
      <c r="BI20" s="41"/>
      <c r="BJ20" s="41"/>
      <c r="BK20" s="48">
        <v>7</v>
      </c>
      <c r="BL20" s="48">
        <v>6</v>
      </c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0"/>
      <c r="CF20" s="40"/>
      <c r="CG20" s="40"/>
      <c r="CH20" s="40">
        <v>1</v>
      </c>
      <c r="CI20" s="40"/>
      <c r="CJ20" s="40"/>
      <c r="CK20" s="40"/>
      <c r="CL20" s="40"/>
      <c r="CM20" s="40"/>
      <c r="CN20" s="40">
        <v>1</v>
      </c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>
        <v>1</v>
      </c>
    </row>
    <row r="21" spans="1:106" x14ac:dyDescent="0.3">
      <c r="A21" s="153"/>
      <c r="B21" s="22" t="s">
        <v>45</v>
      </c>
      <c r="C21" s="42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1"/>
      <c r="AH21" s="41"/>
      <c r="AI21" s="72"/>
      <c r="AJ21" s="72"/>
      <c r="AK21" s="40"/>
      <c r="AL21" s="40"/>
      <c r="AM21" s="40"/>
      <c r="AN21" s="40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8"/>
      <c r="BL21" s="48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</row>
    <row r="22" spans="1:106" x14ac:dyDescent="0.3">
      <c r="A22" s="154"/>
      <c r="B22" s="22" t="s">
        <v>46</v>
      </c>
      <c r="C22" s="42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1"/>
      <c r="AH22" s="41"/>
      <c r="AI22" s="72"/>
      <c r="AJ22" s="72"/>
      <c r="AK22" s="40"/>
      <c r="AL22" s="40"/>
      <c r="AM22" s="40"/>
      <c r="AN22" s="40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8"/>
      <c r="BL22" s="48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</row>
    <row r="23" spans="1:106" x14ac:dyDescent="0.3">
      <c r="A23" s="24">
        <v>8</v>
      </c>
      <c r="B23" s="22" t="s">
        <v>57</v>
      </c>
      <c r="C23" s="42"/>
      <c r="D23" s="41"/>
      <c r="E23" s="41">
        <v>1</v>
      </c>
      <c r="F23" s="41"/>
      <c r="G23" s="41">
        <v>1</v>
      </c>
      <c r="H23" s="41"/>
      <c r="I23" s="41">
        <v>1</v>
      </c>
      <c r="J23" s="41"/>
      <c r="K23" s="41">
        <v>1</v>
      </c>
      <c r="L23" s="41"/>
      <c r="M23" s="41">
        <v>1</v>
      </c>
      <c r="N23" s="41"/>
      <c r="O23" s="41">
        <v>3</v>
      </c>
      <c r="P23" s="40"/>
      <c r="Q23" s="40"/>
      <c r="R23" s="40"/>
      <c r="S23" s="40"/>
      <c r="T23" s="40"/>
      <c r="U23" s="40"/>
      <c r="V23" s="40"/>
      <c r="W23" s="40"/>
      <c r="X23" s="40"/>
      <c r="Y23" s="40">
        <v>1</v>
      </c>
      <c r="Z23" s="40"/>
      <c r="AA23" s="40">
        <v>1</v>
      </c>
      <c r="AB23" s="40"/>
      <c r="AC23" s="40">
        <v>1</v>
      </c>
      <c r="AD23" s="40"/>
      <c r="AE23" s="40">
        <v>1</v>
      </c>
      <c r="AF23" s="40"/>
      <c r="AG23" s="41">
        <v>1</v>
      </c>
      <c r="AH23" s="41"/>
      <c r="AI23" s="72"/>
      <c r="AJ23" s="72"/>
      <c r="AK23" s="40"/>
      <c r="AL23" s="46"/>
      <c r="AM23" s="40"/>
      <c r="AN23" s="40"/>
      <c r="AO23" s="41"/>
      <c r="AP23" s="41"/>
      <c r="AQ23" s="41"/>
      <c r="AR23" s="41"/>
      <c r="AS23" s="41"/>
      <c r="AT23" s="41"/>
      <c r="AU23" s="41"/>
      <c r="AV23" s="41"/>
      <c r="AW23" s="41">
        <v>4</v>
      </c>
      <c r="AX23" s="41">
        <v>0</v>
      </c>
      <c r="AY23" s="41"/>
      <c r="AZ23" s="41"/>
      <c r="BA23" s="41"/>
      <c r="BB23" s="41"/>
      <c r="BC23" s="41"/>
      <c r="BD23" s="41"/>
      <c r="BE23" s="41"/>
      <c r="BF23" s="41"/>
      <c r="BG23" s="41"/>
      <c r="BH23" s="41">
        <v>6</v>
      </c>
      <c r="BI23" s="41">
        <v>7</v>
      </c>
      <c r="BJ23" s="41">
        <v>8</v>
      </c>
      <c r="BK23" s="48">
        <v>0</v>
      </c>
      <c r="BL23" s="48">
        <v>2</v>
      </c>
      <c r="BM23" s="41"/>
      <c r="BN23" s="41"/>
      <c r="BO23" s="41"/>
      <c r="BP23" s="41"/>
      <c r="BQ23" s="41"/>
      <c r="BR23" s="41"/>
      <c r="BS23" s="41">
        <v>7</v>
      </c>
      <c r="BT23" s="41">
        <v>3</v>
      </c>
      <c r="BU23" s="41"/>
      <c r="BV23" s="41"/>
      <c r="BW23" s="41"/>
      <c r="BX23" s="41"/>
      <c r="BY23" s="41">
        <v>1</v>
      </c>
      <c r="BZ23" s="41">
        <v>5</v>
      </c>
      <c r="CA23" s="41"/>
      <c r="CB23" s="41">
        <v>5</v>
      </c>
      <c r="CC23" s="41"/>
      <c r="CD23" s="41"/>
      <c r="CE23" s="40"/>
      <c r="CF23" s="40"/>
      <c r="CG23" s="40"/>
      <c r="CH23" s="40"/>
      <c r="CI23" s="40">
        <v>1</v>
      </c>
      <c r="CJ23" s="40"/>
      <c r="CK23" s="40"/>
      <c r="CL23" s="40"/>
      <c r="CM23" s="40">
        <v>1</v>
      </c>
      <c r="CN23" s="40">
        <v>1</v>
      </c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>
        <v>2</v>
      </c>
      <c r="DB23" s="40">
        <v>1</v>
      </c>
    </row>
    <row r="24" spans="1:106" x14ac:dyDescent="0.3">
      <c r="A24" s="24">
        <v>9</v>
      </c>
      <c r="B24" s="22" t="s">
        <v>58</v>
      </c>
      <c r="C24" s="42"/>
      <c r="D24" s="41"/>
      <c r="E24" s="41"/>
      <c r="F24" s="41">
        <v>1</v>
      </c>
      <c r="G24" s="41"/>
      <c r="H24" s="41">
        <v>1</v>
      </c>
      <c r="I24" s="41"/>
      <c r="J24" s="41">
        <v>1</v>
      </c>
      <c r="K24" s="41"/>
      <c r="L24" s="41">
        <v>1</v>
      </c>
      <c r="M24" s="41"/>
      <c r="N24" s="41">
        <v>1</v>
      </c>
      <c r="O24" s="41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>
        <v>1</v>
      </c>
      <c r="AA24" s="40"/>
      <c r="AB24" s="40">
        <v>1</v>
      </c>
      <c r="AC24" s="40"/>
      <c r="AD24" s="40">
        <v>1</v>
      </c>
      <c r="AE24" s="40"/>
      <c r="AF24" s="40">
        <v>1</v>
      </c>
      <c r="AG24" s="41"/>
      <c r="AH24" s="41">
        <v>1</v>
      </c>
      <c r="AI24" s="72"/>
      <c r="AJ24" s="72"/>
      <c r="AK24" s="40"/>
      <c r="AL24" s="40"/>
      <c r="AM24" s="40"/>
      <c r="AN24" s="40"/>
      <c r="AO24" s="41"/>
      <c r="AP24" s="41">
        <v>1</v>
      </c>
      <c r="AQ24" s="41">
        <v>12</v>
      </c>
      <c r="AR24" s="41">
        <v>10</v>
      </c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>
        <v>13</v>
      </c>
      <c r="BJ24" s="41">
        <v>11</v>
      </c>
      <c r="BK24" s="48"/>
      <c r="BL24" s="48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0"/>
      <c r="CF24" s="40"/>
      <c r="CG24" s="40"/>
      <c r="CH24" s="40">
        <v>1</v>
      </c>
      <c r="CI24" s="40"/>
      <c r="CJ24" s="40"/>
      <c r="CK24" s="40"/>
      <c r="CL24" s="40">
        <v>1</v>
      </c>
      <c r="CM24" s="40"/>
      <c r="CN24" s="40">
        <v>1</v>
      </c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>
        <v>1</v>
      </c>
    </row>
    <row r="25" spans="1:106" ht="14.4" customHeight="1" x14ac:dyDescent="0.3">
      <c r="A25" s="152">
        <v>10</v>
      </c>
      <c r="B25" s="25" t="s">
        <v>59</v>
      </c>
      <c r="C25" s="44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0"/>
      <c r="Q25" s="40"/>
      <c r="R25" s="40"/>
      <c r="S25" s="40"/>
      <c r="T25" s="40"/>
      <c r="U25" s="40"/>
      <c r="V25" s="40"/>
      <c r="W25" s="40"/>
      <c r="X25" s="40">
        <v>1</v>
      </c>
      <c r="Y25" s="40"/>
      <c r="Z25" s="40"/>
      <c r="AA25" s="40"/>
      <c r="AB25" s="40"/>
      <c r="AC25" s="40"/>
      <c r="AD25" s="40"/>
      <c r="AE25" s="40"/>
      <c r="AF25" s="40"/>
      <c r="AG25" s="41"/>
      <c r="AH25" s="41"/>
      <c r="AI25" s="72"/>
      <c r="AJ25" s="72"/>
      <c r="AK25" s="40"/>
      <c r="AL25" s="40"/>
      <c r="AM25" s="40"/>
      <c r="AN25" s="40"/>
      <c r="AO25" s="41"/>
      <c r="AP25" s="41"/>
      <c r="AQ25" s="41"/>
      <c r="AR25" s="41"/>
      <c r="AS25" s="41"/>
      <c r="AT25" s="41"/>
      <c r="AU25" s="41">
        <v>9</v>
      </c>
      <c r="AV25" s="41">
        <v>3</v>
      </c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>
        <v>10</v>
      </c>
      <c r="BJ25" s="41">
        <v>7</v>
      </c>
      <c r="BK25" s="48"/>
      <c r="BL25" s="48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>
        <v>1</v>
      </c>
      <c r="BZ25" s="41">
        <v>3</v>
      </c>
      <c r="CA25" s="41">
        <v>1</v>
      </c>
      <c r="CB25" s="41">
        <v>3</v>
      </c>
      <c r="CC25" s="41"/>
      <c r="CD25" s="41"/>
      <c r="CE25" s="40"/>
      <c r="CF25" s="40">
        <v>4</v>
      </c>
      <c r="CG25" s="40"/>
      <c r="CH25" s="40"/>
      <c r="CI25" s="40"/>
      <c r="CJ25" s="40"/>
      <c r="CK25" s="40"/>
      <c r="CL25" s="40">
        <v>1</v>
      </c>
      <c r="CM25" s="40"/>
      <c r="CN25" s="40">
        <v>1</v>
      </c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>
        <v>1</v>
      </c>
      <c r="DB25" s="40"/>
    </row>
    <row r="26" spans="1:106" x14ac:dyDescent="0.3">
      <c r="A26" s="153"/>
      <c r="B26" s="22" t="s">
        <v>46</v>
      </c>
      <c r="C26" s="42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1"/>
      <c r="AH26" s="41"/>
      <c r="AI26" s="72"/>
      <c r="AJ26" s="72"/>
      <c r="AK26" s="40"/>
      <c r="AL26" s="40"/>
      <c r="AM26" s="40"/>
      <c r="AN26" s="40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8"/>
      <c r="BL26" s="48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</row>
    <row r="27" spans="1:106" x14ac:dyDescent="0.3">
      <c r="A27" s="154"/>
      <c r="B27" s="22" t="s">
        <v>45</v>
      </c>
      <c r="C27" s="42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1"/>
      <c r="AH27" s="41"/>
      <c r="AI27" s="72"/>
      <c r="AJ27" s="72"/>
      <c r="AK27" s="40"/>
      <c r="AL27" s="40"/>
      <c r="AM27" s="40"/>
      <c r="AN27" s="40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8"/>
      <c r="BL27" s="48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</row>
    <row r="28" spans="1:106" x14ac:dyDescent="0.3">
      <c r="A28" s="24">
        <v>11</v>
      </c>
      <c r="B28" s="25" t="s">
        <v>60</v>
      </c>
      <c r="C28" s="44"/>
      <c r="D28" s="41"/>
      <c r="E28" s="41"/>
      <c r="F28" s="41">
        <v>1</v>
      </c>
      <c r="G28" s="41"/>
      <c r="H28" s="41">
        <v>1</v>
      </c>
      <c r="I28" s="41"/>
      <c r="J28" s="41">
        <v>1</v>
      </c>
      <c r="K28" s="41"/>
      <c r="L28" s="41">
        <v>1</v>
      </c>
      <c r="M28" s="41"/>
      <c r="N28" s="41">
        <v>1</v>
      </c>
      <c r="O28" s="41">
        <v>1</v>
      </c>
      <c r="P28" s="40">
        <v>2</v>
      </c>
      <c r="Q28" s="40"/>
      <c r="R28" s="40"/>
      <c r="S28" s="40"/>
      <c r="T28" s="40"/>
      <c r="U28" s="40"/>
      <c r="V28" s="40"/>
      <c r="W28" s="40"/>
      <c r="X28" s="40"/>
      <c r="Y28" s="40"/>
      <c r="Z28" s="40">
        <v>1</v>
      </c>
      <c r="AA28" s="40"/>
      <c r="AB28" s="40">
        <v>1</v>
      </c>
      <c r="AC28" s="40"/>
      <c r="AD28" s="40">
        <v>1</v>
      </c>
      <c r="AE28" s="40"/>
      <c r="AF28" s="40">
        <v>1</v>
      </c>
      <c r="AG28" s="41"/>
      <c r="AH28" s="41">
        <v>1</v>
      </c>
      <c r="AI28" s="72"/>
      <c r="AJ28" s="72"/>
      <c r="AK28" s="40"/>
      <c r="AL28" s="40"/>
      <c r="AM28" s="40"/>
      <c r="AN28" s="40"/>
      <c r="AO28" s="41"/>
      <c r="AP28" s="41"/>
      <c r="AQ28" s="41"/>
      <c r="AR28" s="41"/>
      <c r="AS28" s="41"/>
      <c r="AT28" s="41"/>
      <c r="AU28" s="41"/>
      <c r="AV28" s="41"/>
      <c r="AW28" s="41">
        <v>4</v>
      </c>
      <c r="AX28" s="41">
        <v>0</v>
      </c>
      <c r="AY28" s="41"/>
      <c r="AZ28" s="41"/>
      <c r="BA28" s="41"/>
      <c r="BB28" s="41"/>
      <c r="BC28" s="41"/>
      <c r="BD28" s="41"/>
      <c r="BE28" s="41"/>
      <c r="BF28" s="41"/>
      <c r="BG28" s="41"/>
      <c r="BH28" s="41">
        <v>6</v>
      </c>
      <c r="BI28" s="41">
        <v>19</v>
      </c>
      <c r="BJ28" s="41">
        <v>31</v>
      </c>
      <c r="BK28" s="48">
        <v>0</v>
      </c>
      <c r="BL28" s="48">
        <v>8</v>
      </c>
      <c r="BM28" s="41"/>
      <c r="BN28" s="41"/>
      <c r="BO28" s="41"/>
      <c r="BP28" s="41"/>
      <c r="BQ28" s="41"/>
      <c r="BR28" s="41"/>
      <c r="BS28" s="41">
        <v>9</v>
      </c>
      <c r="BT28" s="41">
        <v>9</v>
      </c>
      <c r="BU28" s="41"/>
      <c r="BV28" s="41"/>
      <c r="BW28" s="41"/>
      <c r="BX28" s="41"/>
      <c r="BY28" s="41">
        <v>1</v>
      </c>
      <c r="BZ28" s="41">
        <v>7</v>
      </c>
      <c r="CA28" s="41">
        <v>1</v>
      </c>
      <c r="CB28" s="41">
        <v>7</v>
      </c>
      <c r="CC28" s="41"/>
      <c r="CD28" s="41"/>
      <c r="CE28" s="40"/>
      <c r="CF28" s="40"/>
      <c r="CG28" s="40"/>
      <c r="CH28" s="40"/>
      <c r="CI28" s="40"/>
      <c r="CJ28" s="40">
        <v>3</v>
      </c>
      <c r="CK28" s="40"/>
      <c r="CL28" s="40"/>
      <c r="CM28" s="40"/>
      <c r="CN28" s="40">
        <v>1</v>
      </c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>
        <v>1</v>
      </c>
      <c r="DB28" s="40"/>
    </row>
    <row r="29" spans="1:106" x14ac:dyDescent="0.3">
      <c r="A29" s="24">
        <v>12</v>
      </c>
      <c r="B29" s="25" t="s">
        <v>61</v>
      </c>
      <c r="C29" s="44"/>
      <c r="D29" s="41"/>
      <c r="E29" s="41">
        <v>1</v>
      </c>
      <c r="F29" s="41">
        <v>1</v>
      </c>
      <c r="G29" s="41"/>
      <c r="H29" s="41">
        <v>2</v>
      </c>
      <c r="I29" s="41"/>
      <c r="J29" s="41">
        <v>2</v>
      </c>
      <c r="K29" s="41"/>
      <c r="L29" s="41">
        <v>2</v>
      </c>
      <c r="M29" s="41"/>
      <c r="N29" s="41">
        <v>2</v>
      </c>
      <c r="O29" s="41"/>
      <c r="P29" s="40"/>
      <c r="Q29" s="40"/>
      <c r="R29" s="40"/>
      <c r="S29" s="40"/>
      <c r="T29" s="40"/>
      <c r="U29" s="40"/>
      <c r="V29" s="40"/>
      <c r="W29" s="40"/>
      <c r="X29" s="40">
        <v>5</v>
      </c>
      <c r="Y29" s="40"/>
      <c r="Z29" s="40">
        <v>2</v>
      </c>
      <c r="AA29" s="40"/>
      <c r="AB29" s="40">
        <v>2</v>
      </c>
      <c r="AC29" s="40"/>
      <c r="AD29" s="40">
        <v>2</v>
      </c>
      <c r="AE29" s="40"/>
      <c r="AF29" s="40">
        <v>2</v>
      </c>
      <c r="AG29" s="41"/>
      <c r="AH29" s="41">
        <v>2</v>
      </c>
      <c r="AI29" s="72"/>
      <c r="AJ29" s="72"/>
      <c r="AK29" s="40"/>
      <c r="AL29" s="40"/>
      <c r="AM29" s="40"/>
      <c r="AN29" s="40"/>
      <c r="AO29" s="41"/>
      <c r="AP29" s="41">
        <v>5</v>
      </c>
      <c r="AQ29" s="41"/>
      <c r="AR29" s="41"/>
      <c r="AS29" s="41"/>
      <c r="AT29" s="41"/>
      <c r="AU29" s="41"/>
      <c r="AV29" s="41"/>
      <c r="AW29" s="41">
        <v>1</v>
      </c>
      <c r="AX29" s="41">
        <v>3</v>
      </c>
      <c r="AY29" s="41"/>
      <c r="AZ29" s="41"/>
      <c r="BA29" s="41"/>
      <c r="BB29" s="41"/>
      <c r="BC29" s="41"/>
      <c r="BD29" s="41"/>
      <c r="BE29" s="41"/>
      <c r="BF29" s="41"/>
      <c r="BG29" s="41">
        <v>6</v>
      </c>
      <c r="BH29" s="41">
        <v>22</v>
      </c>
      <c r="BI29" s="41">
        <v>7</v>
      </c>
      <c r="BJ29" s="41">
        <v>8</v>
      </c>
      <c r="BK29" s="48">
        <v>2</v>
      </c>
      <c r="BL29" s="48">
        <v>3</v>
      </c>
      <c r="BM29" s="41"/>
      <c r="BN29" s="41"/>
      <c r="BO29" s="41"/>
      <c r="BP29" s="41"/>
      <c r="BQ29" s="41"/>
      <c r="BR29" s="41"/>
      <c r="BS29" s="41">
        <v>1</v>
      </c>
      <c r="BT29" s="41">
        <v>10</v>
      </c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0"/>
      <c r="CF29" s="40"/>
      <c r="CG29" s="40"/>
      <c r="CH29" s="40">
        <v>7</v>
      </c>
      <c r="CI29" s="40"/>
      <c r="CJ29" s="40"/>
      <c r="CK29" s="40"/>
      <c r="CL29" s="40"/>
      <c r="CM29" s="40"/>
      <c r="CN29" s="40">
        <v>1</v>
      </c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>
        <v>1</v>
      </c>
    </row>
    <row r="30" spans="1:106" x14ac:dyDescent="0.3">
      <c r="A30" s="24">
        <v>13</v>
      </c>
      <c r="B30" s="25" t="s">
        <v>62</v>
      </c>
      <c r="C30" s="44"/>
      <c r="D30" s="40"/>
      <c r="E30" s="40"/>
      <c r="F30" s="40"/>
      <c r="G30" s="40"/>
      <c r="H30" s="40">
        <v>1</v>
      </c>
      <c r="I30" s="40"/>
      <c r="J30" s="40">
        <v>1</v>
      </c>
      <c r="K30" s="40"/>
      <c r="L30" s="40">
        <v>1</v>
      </c>
      <c r="M30" s="40"/>
      <c r="N30" s="40">
        <v>1</v>
      </c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>
        <v>1</v>
      </c>
      <c r="AI30" s="72"/>
      <c r="AJ30" s="72"/>
      <c r="AK30" s="40"/>
      <c r="AL30" s="40"/>
      <c r="AM30" s="40"/>
      <c r="AN30" s="40"/>
      <c r="AO30" s="41"/>
      <c r="AP30" s="41"/>
      <c r="AQ30" s="41"/>
      <c r="AR30" s="41"/>
      <c r="AS30" s="41"/>
      <c r="AT30" s="41"/>
      <c r="AU30" s="41">
        <v>17</v>
      </c>
      <c r="AV30" s="41">
        <v>11</v>
      </c>
      <c r="AW30" s="41">
        <v>2</v>
      </c>
      <c r="AX30" s="41">
        <v>6</v>
      </c>
      <c r="AY30" s="41"/>
      <c r="AZ30" s="41"/>
      <c r="BA30" s="41"/>
      <c r="BB30" s="41"/>
      <c r="BC30" s="41"/>
      <c r="BD30" s="41"/>
      <c r="BE30" s="41"/>
      <c r="BF30" s="41"/>
      <c r="BG30" s="41">
        <v>5</v>
      </c>
      <c r="BH30" s="41">
        <v>10</v>
      </c>
      <c r="BI30" s="41">
        <v>6</v>
      </c>
      <c r="BJ30" s="41">
        <v>22</v>
      </c>
      <c r="BK30" s="48">
        <v>6</v>
      </c>
      <c r="BL30" s="48">
        <v>6</v>
      </c>
      <c r="BM30" s="41"/>
      <c r="BN30" s="41"/>
      <c r="BO30" s="41"/>
      <c r="BP30" s="41"/>
      <c r="BQ30" s="41"/>
      <c r="BR30" s="41"/>
      <c r="BS30" s="41"/>
      <c r="BT30" s="41"/>
      <c r="BU30" s="41">
        <v>9</v>
      </c>
      <c r="BV30" s="41">
        <v>21</v>
      </c>
      <c r="BW30" s="41"/>
      <c r="BX30" s="41"/>
      <c r="BY30" s="41"/>
      <c r="BZ30" s="41"/>
      <c r="CA30" s="41"/>
      <c r="CB30" s="41"/>
      <c r="CC30" s="41"/>
      <c r="CD30" s="41"/>
      <c r="CE30" s="40"/>
      <c r="CF30" s="40"/>
      <c r="CG30" s="40"/>
      <c r="CH30" s="40">
        <v>6</v>
      </c>
      <c r="CI30" s="40"/>
      <c r="CJ30" s="40">
        <v>3</v>
      </c>
      <c r="CK30" s="40"/>
      <c r="CL30" s="40"/>
      <c r="CM30" s="40"/>
      <c r="CN30" s="40">
        <v>1</v>
      </c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>
        <v>1</v>
      </c>
    </row>
    <row r="31" spans="1:106" x14ac:dyDescent="0.3">
      <c r="A31" s="24">
        <v>14</v>
      </c>
      <c r="B31" s="25" t="s">
        <v>63</v>
      </c>
      <c r="C31" s="44"/>
      <c r="D31" s="40"/>
      <c r="E31" s="40"/>
      <c r="F31" s="40"/>
      <c r="G31" s="40">
        <v>1</v>
      </c>
      <c r="H31" s="40"/>
      <c r="I31" s="40">
        <v>1</v>
      </c>
      <c r="J31" s="40"/>
      <c r="K31" s="40">
        <v>1</v>
      </c>
      <c r="L31" s="40"/>
      <c r="M31" s="40">
        <v>1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>
        <v>2</v>
      </c>
      <c r="Y31" s="40"/>
      <c r="Z31" s="40"/>
      <c r="AA31" s="40"/>
      <c r="AB31" s="40"/>
      <c r="AC31" s="40"/>
      <c r="AD31" s="40"/>
      <c r="AE31" s="40"/>
      <c r="AF31" s="40"/>
      <c r="AG31" s="40">
        <v>1</v>
      </c>
      <c r="AH31" s="40"/>
      <c r="AI31" s="72"/>
      <c r="AJ31" s="72">
        <v>12</v>
      </c>
      <c r="AK31" s="40"/>
      <c r="AL31" s="40"/>
      <c r="AM31" s="40"/>
      <c r="AN31" s="40"/>
      <c r="AO31" s="41"/>
      <c r="AP31" s="41"/>
      <c r="AQ31" s="41"/>
      <c r="AR31" s="41"/>
      <c r="AS31" s="41"/>
      <c r="AT31" s="41"/>
      <c r="AU31" s="41">
        <v>17</v>
      </c>
      <c r="AV31" s="41">
        <v>7</v>
      </c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8"/>
      <c r="BL31" s="48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0"/>
      <c r="CF31" s="40"/>
      <c r="CG31" s="40"/>
      <c r="CH31" s="40">
        <v>1</v>
      </c>
      <c r="CI31" s="40"/>
      <c r="CJ31" s="40"/>
      <c r="CK31" s="40"/>
      <c r="CL31" s="40"/>
      <c r="CM31" s="40"/>
      <c r="CN31" s="40">
        <v>1</v>
      </c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>
        <v>1</v>
      </c>
      <c r="DB31" s="40"/>
    </row>
    <row r="32" spans="1:106" ht="16.8" customHeight="1" x14ac:dyDescent="0.3">
      <c r="A32" s="24">
        <v>15</v>
      </c>
      <c r="B32" s="25" t="s">
        <v>64</v>
      </c>
      <c r="C32" s="44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72"/>
      <c r="AJ32" s="72"/>
      <c r="AK32" s="72"/>
      <c r="AL32" s="72"/>
      <c r="AM32" s="40"/>
      <c r="AN32" s="40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8"/>
      <c r="BL32" s="4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>
        <v>1</v>
      </c>
      <c r="DB32" s="40"/>
    </row>
    <row r="33" spans="1:106" x14ac:dyDescent="0.3">
      <c r="A33" s="24">
        <v>16</v>
      </c>
      <c r="B33" s="25" t="s">
        <v>65</v>
      </c>
      <c r="C33" s="44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72"/>
      <c r="AJ33" s="72"/>
      <c r="AK33" s="72"/>
      <c r="AL33" s="72"/>
      <c r="AM33" s="40"/>
      <c r="AN33" s="40"/>
      <c r="AO33" s="41"/>
      <c r="AP33" s="41"/>
      <c r="AQ33" s="41"/>
      <c r="AR33" s="41"/>
      <c r="AS33" s="41"/>
      <c r="AT33" s="41"/>
      <c r="AU33" s="41">
        <v>3</v>
      </c>
      <c r="AV33" s="41">
        <v>7</v>
      </c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>
        <v>3</v>
      </c>
      <c r="BJ33" s="41">
        <v>1</v>
      </c>
      <c r="BK33" s="48"/>
      <c r="BL33" s="48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</row>
    <row r="34" spans="1:106" x14ac:dyDescent="0.3">
      <c r="A34" s="24">
        <v>17</v>
      </c>
      <c r="B34" s="25" t="s">
        <v>92</v>
      </c>
      <c r="C34" s="44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72">
        <v>1</v>
      </c>
      <c r="AJ34" s="72">
        <v>7</v>
      </c>
      <c r="AK34" s="72">
        <v>3</v>
      </c>
      <c r="AL34" s="72">
        <v>15</v>
      </c>
      <c r="AM34" s="40"/>
      <c r="AN34" s="40"/>
      <c r="AO34" s="41"/>
      <c r="AP34" s="41"/>
      <c r="AQ34" s="41"/>
      <c r="AR34" s="41"/>
      <c r="AS34" s="41"/>
      <c r="AT34" s="41"/>
      <c r="AU34" s="41">
        <v>8</v>
      </c>
      <c r="AV34" s="41">
        <v>5</v>
      </c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>
        <v>9</v>
      </c>
      <c r="BJ34" s="41">
        <v>2</v>
      </c>
      <c r="BK34" s="48">
        <v>9</v>
      </c>
      <c r="BL34" s="48">
        <v>7</v>
      </c>
      <c r="BM34" s="41"/>
      <c r="BN34" s="41"/>
      <c r="BO34" s="41">
        <v>9</v>
      </c>
      <c r="BP34" s="41">
        <v>10</v>
      </c>
      <c r="BQ34" s="41">
        <v>7</v>
      </c>
      <c r="BR34" s="41">
        <v>7</v>
      </c>
      <c r="BS34" s="41"/>
      <c r="BT34" s="41"/>
      <c r="BU34" s="41"/>
      <c r="BV34" s="41"/>
      <c r="BW34" s="41">
        <v>16</v>
      </c>
      <c r="BX34" s="41">
        <v>8</v>
      </c>
      <c r="BY34" s="41"/>
      <c r="BZ34" s="41"/>
      <c r="CA34" s="41"/>
      <c r="CB34" s="41"/>
      <c r="CC34" s="41"/>
      <c r="CD34" s="41"/>
      <c r="CE34" s="41"/>
      <c r="CF34" s="41"/>
      <c r="CG34" s="40"/>
      <c r="CH34" s="40"/>
      <c r="CI34" s="40"/>
      <c r="CJ34" s="40"/>
      <c r="CK34" s="40"/>
      <c r="CL34" s="40">
        <v>2</v>
      </c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</row>
    <row r="35" spans="1:106" x14ac:dyDescent="0.3">
      <c r="A35" s="24">
        <v>18</v>
      </c>
      <c r="B35" s="25" t="s">
        <v>66</v>
      </c>
      <c r="C35" s="44"/>
      <c r="D35" s="40"/>
      <c r="E35" s="40"/>
      <c r="F35" s="40">
        <v>1</v>
      </c>
      <c r="G35" s="40"/>
      <c r="H35" s="40">
        <v>1</v>
      </c>
      <c r="I35" s="40"/>
      <c r="J35" s="40">
        <v>1</v>
      </c>
      <c r="K35" s="40"/>
      <c r="L35" s="40">
        <v>1</v>
      </c>
      <c r="M35" s="40"/>
      <c r="N35" s="40">
        <v>1</v>
      </c>
      <c r="O35" s="40"/>
      <c r="P35" s="40"/>
      <c r="Q35" s="40"/>
      <c r="R35" s="40"/>
      <c r="S35" s="40"/>
      <c r="T35" s="40"/>
      <c r="U35" s="40"/>
      <c r="V35" s="40"/>
      <c r="W35" s="40"/>
      <c r="X35" s="40">
        <v>3</v>
      </c>
      <c r="Y35" s="40"/>
      <c r="Z35" s="40">
        <v>1</v>
      </c>
      <c r="AA35" s="40"/>
      <c r="AB35" s="40">
        <v>1</v>
      </c>
      <c r="AC35" s="40"/>
      <c r="AD35" s="40">
        <v>1</v>
      </c>
      <c r="AE35" s="40"/>
      <c r="AF35" s="40">
        <v>1</v>
      </c>
      <c r="AG35" s="40"/>
      <c r="AH35" s="40">
        <v>1</v>
      </c>
      <c r="AI35" s="72">
        <v>2</v>
      </c>
      <c r="AJ35" s="72">
        <v>8</v>
      </c>
      <c r="AK35" s="72">
        <v>3</v>
      </c>
      <c r="AL35" s="72">
        <v>19</v>
      </c>
      <c r="AM35" s="40"/>
      <c r="AN35" s="40"/>
      <c r="AO35" s="41"/>
      <c r="AP35" s="41"/>
      <c r="AQ35" s="41"/>
      <c r="AR35" s="41"/>
      <c r="AS35" s="41">
        <v>13</v>
      </c>
      <c r="AT35" s="41">
        <v>7</v>
      </c>
      <c r="AU35" s="41">
        <v>9</v>
      </c>
      <c r="AV35" s="41">
        <v>14</v>
      </c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>
        <v>21</v>
      </c>
      <c r="BH35" s="41">
        <v>14</v>
      </c>
      <c r="BI35" s="41">
        <v>6</v>
      </c>
      <c r="BJ35" s="41">
        <v>5</v>
      </c>
      <c r="BK35" s="48">
        <v>7</v>
      </c>
      <c r="BL35" s="48">
        <v>7</v>
      </c>
      <c r="BM35" s="41"/>
      <c r="BN35" s="41"/>
      <c r="BO35" s="41">
        <v>4</v>
      </c>
      <c r="BP35" s="41">
        <v>9</v>
      </c>
      <c r="BQ35" s="41">
        <v>4</v>
      </c>
      <c r="BR35" s="41">
        <v>6</v>
      </c>
      <c r="BS35" s="41"/>
      <c r="BT35" s="41"/>
      <c r="BU35" s="41">
        <v>28</v>
      </c>
      <c r="BV35" s="41">
        <v>34</v>
      </c>
      <c r="BW35" s="41">
        <v>18</v>
      </c>
      <c r="BX35" s="41">
        <v>19</v>
      </c>
      <c r="BY35" s="41"/>
      <c r="BZ35" s="41"/>
      <c r="CA35" s="41"/>
      <c r="CB35" s="41"/>
      <c r="CC35" s="41"/>
      <c r="CD35" s="41"/>
      <c r="CE35" s="40"/>
      <c r="CF35" s="40">
        <v>1</v>
      </c>
      <c r="CG35" s="40"/>
      <c r="CH35" s="40">
        <v>1</v>
      </c>
      <c r="CI35" s="40"/>
      <c r="CJ35" s="40"/>
      <c r="CK35" s="40"/>
      <c r="CL35" s="40">
        <v>1</v>
      </c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>
        <v>1</v>
      </c>
    </row>
    <row r="36" spans="1:106" x14ac:dyDescent="0.3">
      <c r="A36" s="24">
        <v>19</v>
      </c>
      <c r="B36" s="25" t="s">
        <v>67</v>
      </c>
      <c r="C36" s="44"/>
      <c r="D36" s="40"/>
      <c r="E36" s="40"/>
      <c r="F36" s="40">
        <v>1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>
        <v>1</v>
      </c>
      <c r="AA36" s="40"/>
      <c r="AB36" s="40">
        <v>1</v>
      </c>
      <c r="AC36" s="40"/>
      <c r="AD36" s="40">
        <v>1</v>
      </c>
      <c r="AE36" s="40"/>
      <c r="AF36" s="40">
        <v>1</v>
      </c>
      <c r="AG36" s="40"/>
      <c r="AH36" s="40"/>
      <c r="AI36" s="72"/>
      <c r="AJ36" s="72"/>
      <c r="AK36" s="72"/>
      <c r="AL36" s="72"/>
      <c r="AM36" s="40"/>
      <c r="AN36" s="40"/>
      <c r="AO36" s="41"/>
      <c r="AP36" s="41"/>
      <c r="AQ36" s="41"/>
      <c r="AR36" s="41"/>
      <c r="AS36" s="41">
        <v>32</v>
      </c>
      <c r="AT36" s="41">
        <v>27</v>
      </c>
      <c r="AU36" s="41">
        <v>7</v>
      </c>
      <c r="AV36" s="41">
        <v>4</v>
      </c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>
        <v>18</v>
      </c>
      <c r="BH36" s="41">
        <v>6</v>
      </c>
      <c r="BI36" s="41">
        <v>14</v>
      </c>
      <c r="BJ36" s="41">
        <v>9</v>
      </c>
      <c r="BK36" s="48"/>
      <c r="BL36" s="48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0"/>
      <c r="CF36" s="40">
        <v>3</v>
      </c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>
        <v>1</v>
      </c>
    </row>
    <row r="37" spans="1:106" x14ac:dyDescent="0.3">
      <c r="A37" s="24">
        <v>20</v>
      </c>
      <c r="B37" s="25" t="s">
        <v>68</v>
      </c>
      <c r="C37" s="44"/>
      <c r="D37" s="40"/>
      <c r="E37" s="40"/>
      <c r="F37" s="40">
        <v>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>
        <v>2</v>
      </c>
      <c r="Y37" s="40"/>
      <c r="Z37" s="40">
        <v>1</v>
      </c>
      <c r="AA37" s="40"/>
      <c r="AB37" s="40">
        <v>1</v>
      </c>
      <c r="AC37" s="40"/>
      <c r="AD37" s="40">
        <v>1</v>
      </c>
      <c r="AE37" s="40"/>
      <c r="AF37" s="40">
        <v>1</v>
      </c>
      <c r="AG37" s="40"/>
      <c r="AH37" s="40"/>
      <c r="AI37" s="72">
        <v>4</v>
      </c>
      <c r="AJ37" s="72">
        <v>4</v>
      </c>
      <c r="AK37" s="72"/>
      <c r="AL37" s="72"/>
      <c r="AM37" s="40"/>
      <c r="AN37" s="40"/>
      <c r="AO37" s="41"/>
      <c r="AP37" s="41">
        <v>1</v>
      </c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>
        <v>9</v>
      </c>
      <c r="BH37" s="41">
        <v>10</v>
      </c>
      <c r="BI37" s="41">
        <v>12</v>
      </c>
      <c r="BJ37" s="41">
        <v>12</v>
      </c>
      <c r="BK37" s="48">
        <v>7</v>
      </c>
      <c r="BL37" s="48">
        <v>11</v>
      </c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0"/>
      <c r="CF37" s="40">
        <v>1</v>
      </c>
      <c r="CG37" s="40"/>
      <c r="CH37" s="40">
        <v>2</v>
      </c>
      <c r="CI37" s="40"/>
      <c r="CJ37" s="40"/>
      <c r="CK37" s="40"/>
      <c r="CL37" s="40">
        <v>2</v>
      </c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>
        <v>1</v>
      </c>
    </row>
    <row r="38" spans="1:106" x14ac:dyDescent="0.3">
      <c r="A38" s="24">
        <v>21</v>
      </c>
      <c r="B38" s="25" t="s">
        <v>97</v>
      </c>
      <c r="C38" s="44"/>
      <c r="D38" s="40"/>
      <c r="E38" s="40"/>
      <c r="F38" s="40">
        <v>2</v>
      </c>
      <c r="G38" s="40"/>
      <c r="H38" s="40">
        <v>1</v>
      </c>
      <c r="I38" s="40"/>
      <c r="J38" s="40">
        <v>1</v>
      </c>
      <c r="K38" s="40"/>
      <c r="L38" s="40">
        <v>1</v>
      </c>
      <c r="M38" s="40"/>
      <c r="N38" s="40">
        <v>1</v>
      </c>
      <c r="O38" s="40"/>
      <c r="P38" s="40"/>
      <c r="Q38" s="40"/>
      <c r="R38" s="40"/>
      <c r="S38" s="40"/>
      <c r="T38" s="40"/>
      <c r="U38" s="40"/>
      <c r="V38" s="40"/>
      <c r="W38" s="40"/>
      <c r="X38" s="40">
        <v>4</v>
      </c>
      <c r="Y38" s="40"/>
      <c r="Z38" s="40">
        <v>2</v>
      </c>
      <c r="AA38" s="40"/>
      <c r="AB38" s="40">
        <v>2</v>
      </c>
      <c r="AC38" s="40"/>
      <c r="AD38" s="40">
        <v>2</v>
      </c>
      <c r="AE38" s="40"/>
      <c r="AF38" s="40">
        <v>2</v>
      </c>
      <c r="AG38" s="40"/>
      <c r="AH38" s="40">
        <v>1</v>
      </c>
      <c r="AI38" s="72">
        <v>5</v>
      </c>
      <c r="AJ38" s="72">
        <v>4</v>
      </c>
      <c r="AK38" s="72">
        <f>2+2</f>
        <v>4</v>
      </c>
      <c r="AL38" s="72">
        <f>14+10+15</f>
        <v>39</v>
      </c>
      <c r="AM38" s="40"/>
      <c r="AN38" s="40"/>
      <c r="AO38" s="41"/>
      <c r="AP38" s="41"/>
      <c r="AQ38" s="41"/>
      <c r="AR38" s="41"/>
      <c r="AS38" s="41">
        <v>59</v>
      </c>
      <c r="AT38" s="41">
        <v>58</v>
      </c>
      <c r="AU38" s="41">
        <v>11</v>
      </c>
      <c r="AV38" s="41">
        <v>11</v>
      </c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>
        <v>9</v>
      </c>
      <c r="BH38" s="41">
        <v>13</v>
      </c>
      <c r="BI38" s="41">
        <v>1</v>
      </c>
      <c r="BJ38" s="41">
        <v>1</v>
      </c>
      <c r="BK38" s="48"/>
      <c r="BL38" s="48"/>
      <c r="BM38" s="41"/>
      <c r="BN38" s="41"/>
      <c r="BO38" s="41"/>
      <c r="BP38" s="41"/>
      <c r="BQ38" s="41">
        <f>10+12</f>
        <v>22</v>
      </c>
      <c r="BR38" s="41">
        <f>9+8</f>
        <v>17</v>
      </c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>
        <v>2</v>
      </c>
      <c r="CE38" s="40"/>
      <c r="CF38" s="40"/>
      <c r="CG38" s="40"/>
      <c r="CH38" s="40">
        <v>3</v>
      </c>
      <c r="CI38" s="40"/>
      <c r="CJ38" s="40"/>
      <c r="CK38" s="40"/>
      <c r="CL38" s="40">
        <v>3</v>
      </c>
      <c r="CM38" s="40"/>
      <c r="CN38" s="40">
        <v>1</v>
      </c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>
        <v>1</v>
      </c>
    </row>
    <row r="39" spans="1:106" x14ac:dyDescent="0.3">
      <c r="A39" s="24">
        <v>22</v>
      </c>
      <c r="B39" s="25" t="s">
        <v>69</v>
      </c>
      <c r="C39" s="44"/>
      <c r="D39" s="40"/>
      <c r="E39" s="40"/>
      <c r="F39" s="40">
        <v>1</v>
      </c>
      <c r="G39" s="40"/>
      <c r="H39" s="40">
        <v>1</v>
      </c>
      <c r="I39" s="40"/>
      <c r="J39" s="40">
        <v>1</v>
      </c>
      <c r="K39" s="40"/>
      <c r="L39" s="40">
        <v>1</v>
      </c>
      <c r="M39" s="40"/>
      <c r="N39" s="40">
        <v>1</v>
      </c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>
        <v>1</v>
      </c>
      <c r="AA39" s="40"/>
      <c r="AB39" s="40">
        <v>1</v>
      </c>
      <c r="AC39" s="40"/>
      <c r="AD39" s="40">
        <v>1</v>
      </c>
      <c r="AE39" s="40"/>
      <c r="AF39" s="40">
        <v>1</v>
      </c>
      <c r="AG39" s="40"/>
      <c r="AH39" s="40">
        <v>1</v>
      </c>
      <c r="AI39" s="72"/>
      <c r="AJ39" s="72"/>
      <c r="AK39" s="72">
        <v>3</v>
      </c>
      <c r="AL39" s="72">
        <v>13</v>
      </c>
      <c r="AM39" s="40"/>
      <c r="AN39" s="40"/>
      <c r="AO39" s="41"/>
      <c r="AP39" s="41"/>
      <c r="AQ39" s="41"/>
      <c r="AR39" s="41"/>
      <c r="AS39" s="41">
        <v>24</v>
      </c>
      <c r="AT39" s="41">
        <v>35</v>
      </c>
      <c r="AU39" s="41">
        <v>5</v>
      </c>
      <c r="AV39" s="41">
        <v>6</v>
      </c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>
        <v>11</v>
      </c>
      <c r="BH39" s="41">
        <v>17</v>
      </c>
      <c r="BI39" s="41">
        <v>11</v>
      </c>
      <c r="BJ39" s="41">
        <v>17</v>
      </c>
      <c r="BK39" s="48">
        <v>4</v>
      </c>
      <c r="BL39" s="48">
        <v>3</v>
      </c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>
        <v>1</v>
      </c>
      <c r="CE39" s="40"/>
      <c r="CF39" s="40">
        <v>10</v>
      </c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>
        <v>1</v>
      </c>
    </row>
    <row r="40" spans="1:106" x14ac:dyDescent="0.3">
      <c r="A40" s="24">
        <v>23</v>
      </c>
      <c r="B40" s="25" t="s">
        <v>93</v>
      </c>
      <c r="C40" s="44"/>
      <c r="D40" s="40"/>
      <c r="E40" s="40"/>
      <c r="F40" s="40">
        <v>1</v>
      </c>
      <c r="G40" s="40"/>
      <c r="H40" s="40">
        <v>1</v>
      </c>
      <c r="I40" s="40"/>
      <c r="J40" s="40">
        <v>1</v>
      </c>
      <c r="K40" s="40"/>
      <c r="L40" s="40">
        <v>1</v>
      </c>
      <c r="M40" s="40"/>
      <c r="N40" s="40">
        <v>1</v>
      </c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>
        <v>1</v>
      </c>
      <c r="AA40" s="40"/>
      <c r="AB40" s="40">
        <v>1</v>
      </c>
      <c r="AC40" s="40"/>
      <c r="AD40" s="40">
        <v>1</v>
      </c>
      <c r="AE40" s="40"/>
      <c r="AF40" s="40">
        <v>1</v>
      </c>
      <c r="AG40" s="40"/>
      <c r="AH40" s="40">
        <v>1</v>
      </c>
      <c r="AI40" s="72"/>
      <c r="AJ40" s="72"/>
      <c r="AK40" s="72"/>
      <c r="AL40" s="72"/>
      <c r="AM40" s="40"/>
      <c r="AN40" s="40"/>
      <c r="AO40" s="41"/>
      <c r="AP40" s="41">
        <v>3</v>
      </c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>
        <v>8</v>
      </c>
      <c r="BH40" s="41">
        <v>5</v>
      </c>
      <c r="BI40" s="41">
        <v>7</v>
      </c>
      <c r="BJ40" s="41">
        <v>5</v>
      </c>
      <c r="BK40" s="48">
        <v>3</v>
      </c>
      <c r="BL40" s="48">
        <v>11</v>
      </c>
      <c r="BM40" s="49">
        <v>4</v>
      </c>
      <c r="BN40" s="49">
        <v>2</v>
      </c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>
        <v>2</v>
      </c>
      <c r="CE40" s="40"/>
      <c r="CF40" s="40"/>
      <c r="CG40" s="40"/>
      <c r="CH40" s="40">
        <v>1</v>
      </c>
      <c r="CI40" s="40"/>
      <c r="CJ40" s="40"/>
      <c r="CK40" s="40"/>
      <c r="CL40" s="40">
        <v>1</v>
      </c>
      <c r="CM40" s="40"/>
      <c r="CN40" s="40">
        <v>1</v>
      </c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>
        <v>2</v>
      </c>
    </row>
    <row r="41" spans="1:106" x14ac:dyDescent="0.3">
      <c r="A41" s="24">
        <v>24</v>
      </c>
      <c r="B41" s="25" t="s">
        <v>70</v>
      </c>
      <c r="C41" s="44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72"/>
      <c r="AJ41" s="72"/>
      <c r="AK41" s="72"/>
      <c r="AL41" s="72"/>
      <c r="AM41" s="40"/>
      <c r="AN41" s="40"/>
      <c r="AO41" s="41"/>
      <c r="AP41" s="41"/>
      <c r="AQ41" s="41"/>
      <c r="AR41" s="41"/>
      <c r="AS41" s="41"/>
      <c r="AT41" s="41"/>
      <c r="AU41" s="41"/>
      <c r="AV41" s="41"/>
      <c r="AW41" s="41">
        <v>1</v>
      </c>
      <c r="AX41" s="41">
        <v>3</v>
      </c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8">
        <v>3</v>
      </c>
      <c r="BL41" s="48">
        <v>3</v>
      </c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>
        <v>1</v>
      </c>
      <c r="DB41" s="40">
        <v>1</v>
      </c>
    </row>
    <row r="42" spans="1:106" x14ac:dyDescent="0.3">
      <c r="A42" s="24">
        <v>25</v>
      </c>
      <c r="B42" s="25" t="s">
        <v>50</v>
      </c>
      <c r="C42" s="44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72"/>
      <c r="AJ42" s="72"/>
      <c r="AK42" s="40"/>
      <c r="AL42" s="40"/>
      <c r="AM42" s="40"/>
      <c r="AN42" s="40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>
        <v>2</v>
      </c>
      <c r="BJ42" s="41">
        <v>4</v>
      </c>
      <c r="BK42" s="48">
        <v>20</v>
      </c>
      <c r="BL42" s="48">
        <v>10</v>
      </c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0"/>
      <c r="CF42" s="40"/>
      <c r="CG42" s="40"/>
      <c r="CH42" s="40"/>
      <c r="CI42" s="40"/>
      <c r="CJ42" s="40"/>
      <c r="CK42" s="40"/>
      <c r="CL42" s="40"/>
      <c r="CM42" s="40"/>
      <c r="CN42" s="40">
        <v>1</v>
      </c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</row>
    <row r="43" spans="1:106" x14ac:dyDescent="0.3">
      <c r="A43" s="24">
        <v>26</v>
      </c>
      <c r="B43" s="25" t="s">
        <v>51</v>
      </c>
      <c r="C43" s="44"/>
      <c r="D43" s="40"/>
      <c r="E43" s="40">
        <v>1</v>
      </c>
      <c r="F43" s="40"/>
      <c r="G43" s="40">
        <v>1</v>
      </c>
      <c r="H43" s="40"/>
      <c r="I43" s="40">
        <v>1</v>
      </c>
      <c r="J43" s="40"/>
      <c r="K43" s="40">
        <v>1</v>
      </c>
      <c r="L43" s="40"/>
      <c r="M43" s="40">
        <v>1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>
        <v>2</v>
      </c>
      <c r="Y43" s="40"/>
      <c r="Z43" s="40">
        <v>1</v>
      </c>
      <c r="AA43" s="40">
        <v>1</v>
      </c>
      <c r="AB43" s="40"/>
      <c r="AC43" s="40">
        <v>1</v>
      </c>
      <c r="AD43" s="40"/>
      <c r="AE43" s="40">
        <v>1</v>
      </c>
      <c r="AF43" s="40"/>
      <c r="AG43" s="40">
        <v>1</v>
      </c>
      <c r="AH43" s="40"/>
      <c r="AI43" s="72"/>
      <c r="AJ43" s="72"/>
      <c r="AK43" s="72"/>
      <c r="AL43" s="72"/>
      <c r="AM43" s="40"/>
      <c r="AN43" s="40"/>
      <c r="AO43" s="41"/>
      <c r="AP43" s="41"/>
      <c r="AQ43" s="41"/>
      <c r="AR43" s="41"/>
      <c r="AS43" s="41"/>
      <c r="AT43" s="41"/>
      <c r="AU43" s="41"/>
      <c r="AV43" s="41"/>
      <c r="AW43" s="41">
        <v>3</v>
      </c>
      <c r="AX43" s="41">
        <v>1</v>
      </c>
      <c r="AY43" s="41"/>
      <c r="AZ43" s="41"/>
      <c r="BA43" s="41"/>
      <c r="BB43" s="41"/>
      <c r="BC43" s="41"/>
      <c r="BD43" s="41"/>
      <c r="BE43" s="41"/>
      <c r="BF43" s="41"/>
      <c r="BG43" s="41">
        <v>8</v>
      </c>
      <c r="BH43" s="41">
        <v>8</v>
      </c>
      <c r="BI43" s="41">
        <v>8</v>
      </c>
      <c r="BJ43" s="41">
        <v>6</v>
      </c>
      <c r="BK43" s="48">
        <v>0</v>
      </c>
      <c r="BL43" s="48">
        <v>4</v>
      </c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0"/>
      <c r="CF43" s="40"/>
      <c r="CG43" s="40"/>
      <c r="CH43" s="40">
        <v>1</v>
      </c>
      <c r="CI43" s="40"/>
      <c r="CJ43" s="40">
        <v>2</v>
      </c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</row>
    <row r="44" spans="1:106" x14ac:dyDescent="0.3">
      <c r="A44" s="24">
        <v>27</v>
      </c>
      <c r="B44" s="25" t="s">
        <v>71</v>
      </c>
      <c r="C44" s="44"/>
      <c r="D44" s="40"/>
      <c r="E44" s="40"/>
      <c r="F44" s="40">
        <v>1</v>
      </c>
      <c r="G44" s="40"/>
      <c r="H44" s="40">
        <v>1</v>
      </c>
      <c r="I44" s="40"/>
      <c r="J44" s="40">
        <v>1</v>
      </c>
      <c r="K44" s="40"/>
      <c r="L44" s="40">
        <v>1</v>
      </c>
      <c r="M44" s="40"/>
      <c r="N44" s="40">
        <v>1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>
        <v>1</v>
      </c>
      <c r="AA44" s="40"/>
      <c r="AB44" s="40">
        <v>1</v>
      </c>
      <c r="AC44" s="40"/>
      <c r="AD44" s="40">
        <v>1</v>
      </c>
      <c r="AE44" s="40"/>
      <c r="AF44" s="40">
        <v>1</v>
      </c>
      <c r="AG44" s="40"/>
      <c r="AH44" s="40">
        <v>1</v>
      </c>
      <c r="AI44" s="72">
        <v>2</v>
      </c>
      <c r="AJ44" s="72">
        <f>17+6</f>
        <v>23</v>
      </c>
      <c r="AK44" s="72">
        <v>2</v>
      </c>
      <c r="AL44" s="72">
        <v>9</v>
      </c>
      <c r="AM44" s="40"/>
      <c r="AN44" s="40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>
        <v>9</v>
      </c>
      <c r="BH44" s="41">
        <v>10</v>
      </c>
      <c r="BI44" s="41">
        <v>3</v>
      </c>
      <c r="BJ44" s="41">
        <v>2</v>
      </c>
      <c r="BK44" s="48">
        <v>7</v>
      </c>
      <c r="BL44" s="48">
        <v>9</v>
      </c>
      <c r="BM44" s="41">
        <v>8</v>
      </c>
      <c r="BN44" s="41">
        <v>10</v>
      </c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>
        <v>1</v>
      </c>
    </row>
    <row r="45" spans="1:106" x14ac:dyDescent="0.3">
      <c r="A45" s="24">
        <v>28</v>
      </c>
      <c r="B45" s="25" t="s">
        <v>72</v>
      </c>
      <c r="C45" s="44"/>
      <c r="D45" s="40"/>
      <c r="E45" s="40"/>
      <c r="F45" s="40">
        <v>1</v>
      </c>
      <c r="G45" s="40"/>
      <c r="H45" s="40">
        <v>1</v>
      </c>
      <c r="I45" s="40"/>
      <c r="J45" s="40"/>
      <c r="K45" s="40"/>
      <c r="L45" s="40"/>
      <c r="M45" s="40"/>
      <c r="N45" s="40">
        <v>1</v>
      </c>
      <c r="O45" s="40"/>
      <c r="P45" s="40"/>
      <c r="Q45" s="40"/>
      <c r="R45" s="40"/>
      <c r="S45" s="40"/>
      <c r="T45" s="40"/>
      <c r="U45" s="40"/>
      <c r="V45" s="40"/>
      <c r="W45" s="40"/>
      <c r="X45" s="40">
        <v>9</v>
      </c>
      <c r="Y45" s="40"/>
      <c r="Z45" s="40">
        <v>1</v>
      </c>
      <c r="AA45" s="40"/>
      <c r="AB45" s="40">
        <v>1</v>
      </c>
      <c r="AC45" s="40"/>
      <c r="AD45" s="40">
        <v>1</v>
      </c>
      <c r="AE45" s="40"/>
      <c r="AF45" s="40">
        <v>1</v>
      </c>
      <c r="AG45" s="40"/>
      <c r="AH45" s="40"/>
      <c r="AI45" s="72"/>
      <c r="AJ45" s="72"/>
      <c r="AK45" s="72"/>
      <c r="AL45" s="72"/>
      <c r="AM45" s="40"/>
      <c r="AN45" s="40"/>
      <c r="AO45" s="41"/>
      <c r="AP45" s="41">
        <v>3</v>
      </c>
      <c r="AQ45" s="41"/>
      <c r="AR45" s="41"/>
      <c r="AS45" s="41"/>
      <c r="AT45" s="41"/>
      <c r="AU45" s="41"/>
      <c r="AV45" s="41"/>
      <c r="AW45" s="41">
        <v>2</v>
      </c>
      <c r="AX45" s="41">
        <v>2</v>
      </c>
      <c r="AY45" s="41"/>
      <c r="AZ45" s="41"/>
      <c r="BA45" s="41"/>
      <c r="BB45" s="41"/>
      <c r="BC45" s="41">
        <v>4</v>
      </c>
      <c r="BD45" s="41">
        <v>17</v>
      </c>
      <c r="BE45" s="41">
        <v>25</v>
      </c>
      <c r="BF45" s="41">
        <v>20</v>
      </c>
      <c r="BG45" s="41"/>
      <c r="BH45" s="41">
        <v>7</v>
      </c>
      <c r="BI45" s="41">
        <v>15</v>
      </c>
      <c r="BJ45" s="41">
        <v>14</v>
      </c>
      <c r="BK45" s="48">
        <v>0</v>
      </c>
      <c r="BL45" s="48">
        <v>2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>
        <v>2</v>
      </c>
      <c r="CE45" s="40"/>
      <c r="CF45" s="40"/>
      <c r="CG45" s="40"/>
      <c r="CH45" s="40"/>
      <c r="CI45" s="40"/>
      <c r="CJ45" s="40">
        <v>3</v>
      </c>
      <c r="CK45" s="40"/>
      <c r="CL45" s="40"/>
      <c r="CM45" s="40"/>
      <c r="CN45" s="40">
        <v>1</v>
      </c>
      <c r="CO45" s="40"/>
      <c r="CP45" s="40"/>
      <c r="CQ45" s="40"/>
      <c r="CR45" s="40"/>
      <c r="CS45" s="40">
        <f>14+12+12+10+11+7+1+7+12</f>
        <v>86</v>
      </c>
      <c r="CT45" s="40">
        <f>7+9+11+14+7+10+18+13+8</f>
        <v>97</v>
      </c>
      <c r="CU45" s="40">
        <f>12+11+8+8+15+12</f>
        <v>66</v>
      </c>
      <c r="CV45" s="40">
        <f>9+6+15+13+7+14</f>
        <v>64</v>
      </c>
      <c r="CW45" s="40"/>
      <c r="CX45" s="40"/>
      <c r="CY45" s="40">
        <f>12+12</f>
        <v>24</v>
      </c>
      <c r="CZ45" s="40">
        <f>2+3</f>
        <v>5</v>
      </c>
      <c r="DA45" s="40">
        <v>1</v>
      </c>
      <c r="DB45" s="40"/>
    </row>
    <row r="46" spans="1:106" x14ac:dyDescent="0.3">
      <c r="A46" s="24">
        <v>29</v>
      </c>
      <c r="B46" s="26" t="s">
        <v>80</v>
      </c>
      <c r="C46" s="45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72">
        <v>6</v>
      </c>
      <c r="AJ46" s="72">
        <v>19</v>
      </c>
      <c r="AK46" s="72">
        <v>4</v>
      </c>
      <c r="AL46" s="72">
        <v>21</v>
      </c>
      <c r="AM46" s="40"/>
      <c r="AN46" s="40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>
        <v>12</v>
      </c>
      <c r="BD46" s="41">
        <v>9</v>
      </c>
      <c r="BE46" s="41">
        <v>20</v>
      </c>
      <c r="BF46" s="41">
        <v>22</v>
      </c>
      <c r="BG46" s="41">
        <v>6</v>
      </c>
      <c r="BH46" s="41">
        <v>8</v>
      </c>
      <c r="BI46" s="41">
        <v>11</v>
      </c>
      <c r="BJ46" s="41">
        <v>7</v>
      </c>
      <c r="BK46" s="48">
        <v>8</v>
      </c>
      <c r="BL46" s="48">
        <v>6</v>
      </c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0"/>
      <c r="CF46" s="40"/>
      <c r="CG46" s="40"/>
      <c r="CH46" s="40"/>
      <c r="CI46" s="40"/>
      <c r="CJ46" s="40"/>
      <c r="CK46" s="40"/>
      <c r="CL46" s="40"/>
      <c r="CM46" s="40"/>
      <c r="CN46" s="40">
        <v>1</v>
      </c>
      <c r="CO46" s="40"/>
      <c r="CP46" s="40"/>
      <c r="CQ46" s="40"/>
      <c r="CR46" s="40"/>
      <c r="CS46" s="40">
        <v>26</v>
      </c>
      <c r="CT46" s="40">
        <v>28</v>
      </c>
      <c r="CU46" s="40">
        <v>25</v>
      </c>
      <c r="CV46" s="40">
        <v>20</v>
      </c>
      <c r="CW46" s="40"/>
      <c r="CX46" s="40"/>
      <c r="CY46" s="40">
        <f>5+6</f>
        <v>11</v>
      </c>
      <c r="CZ46" s="40">
        <f>8+10</f>
        <v>18</v>
      </c>
      <c r="DA46" s="40"/>
      <c r="DB46" s="40">
        <v>1</v>
      </c>
    </row>
    <row r="47" spans="1:106" x14ac:dyDescent="0.3">
      <c r="A47" s="24">
        <v>30</v>
      </c>
      <c r="B47" s="23" t="s">
        <v>73</v>
      </c>
      <c r="C47" s="43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72"/>
      <c r="AJ47" s="72"/>
      <c r="AK47" s="72"/>
      <c r="AL47" s="72"/>
      <c r="AM47" s="40"/>
      <c r="AN47" s="40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8"/>
      <c r="BL47" s="48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>
        <v>1</v>
      </c>
      <c r="CT47" s="40">
        <v>18</v>
      </c>
      <c r="CU47" s="40">
        <v>7</v>
      </c>
      <c r="CV47" s="40">
        <v>17</v>
      </c>
      <c r="CW47" s="40">
        <v>3</v>
      </c>
      <c r="CX47" s="40">
        <v>3</v>
      </c>
      <c r="CY47" s="40"/>
      <c r="CZ47" s="40"/>
      <c r="DA47" s="40"/>
      <c r="DB47" s="40">
        <v>1</v>
      </c>
    </row>
    <row r="48" spans="1:106" x14ac:dyDescent="0.3">
      <c r="A48" s="24">
        <v>31</v>
      </c>
      <c r="B48" s="26" t="s">
        <v>74</v>
      </c>
      <c r="C48" s="45"/>
      <c r="D48" s="40"/>
      <c r="E48" s="40"/>
      <c r="F48" s="40">
        <v>1</v>
      </c>
      <c r="G48" s="40"/>
      <c r="H48" s="40">
        <v>1</v>
      </c>
      <c r="I48" s="40"/>
      <c r="J48" s="40">
        <v>1</v>
      </c>
      <c r="K48" s="40"/>
      <c r="L48" s="40">
        <v>1</v>
      </c>
      <c r="M48" s="40"/>
      <c r="N48" s="40">
        <v>1</v>
      </c>
      <c r="O48" s="40"/>
      <c r="P48" s="40"/>
      <c r="Q48" s="40"/>
      <c r="R48" s="40"/>
      <c r="S48" s="40"/>
      <c r="T48" s="40"/>
      <c r="U48" s="40"/>
      <c r="V48" s="40"/>
      <c r="W48" s="40"/>
      <c r="X48" s="40">
        <v>4</v>
      </c>
      <c r="Y48" s="40"/>
      <c r="Z48" s="40"/>
      <c r="AA48" s="40"/>
      <c r="AB48" s="40"/>
      <c r="AC48" s="40"/>
      <c r="AD48" s="40"/>
      <c r="AE48" s="40"/>
      <c r="AF48" s="40"/>
      <c r="AG48" s="40"/>
      <c r="AH48" s="40">
        <v>1</v>
      </c>
      <c r="AI48" s="72"/>
      <c r="AJ48" s="72"/>
      <c r="AK48" s="72"/>
      <c r="AL48" s="72"/>
      <c r="AM48" s="40"/>
      <c r="AN48" s="40"/>
      <c r="AO48" s="41"/>
      <c r="AP48" s="41">
        <v>4</v>
      </c>
      <c r="AQ48" s="41">
        <v>2</v>
      </c>
      <c r="AR48" s="41">
        <v>0</v>
      </c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>
        <v>15</v>
      </c>
      <c r="BH48" s="41">
        <v>11</v>
      </c>
      <c r="BI48" s="41">
        <v>10</v>
      </c>
      <c r="BJ48" s="41">
        <v>2</v>
      </c>
      <c r="BK48" s="48">
        <v>3</v>
      </c>
      <c r="BL48" s="48">
        <v>2</v>
      </c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>
        <v>5</v>
      </c>
      <c r="CA48" s="41"/>
      <c r="CB48" s="41">
        <v>5</v>
      </c>
      <c r="CC48" s="41"/>
      <c r="CD48" s="41"/>
      <c r="CE48" s="40"/>
      <c r="CF48" s="40"/>
      <c r="CG48" s="40"/>
      <c r="CH48" s="40">
        <v>1</v>
      </c>
      <c r="CI48" s="40"/>
      <c r="CJ48" s="40"/>
      <c r="CK48" s="40"/>
      <c r="CL48" s="40"/>
      <c r="CM48" s="40"/>
      <c r="CN48" s="40">
        <v>1</v>
      </c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>
        <v>1</v>
      </c>
    </row>
    <row r="49" spans="1:106" x14ac:dyDescent="0.3">
      <c r="A49" s="24">
        <v>32</v>
      </c>
      <c r="B49" s="26" t="s">
        <v>75</v>
      </c>
      <c r="C49" s="45"/>
      <c r="D49" s="40"/>
      <c r="E49" s="40"/>
      <c r="F49" s="40"/>
      <c r="G49" s="40"/>
      <c r="H49" s="40">
        <v>1</v>
      </c>
      <c r="I49" s="40"/>
      <c r="J49" s="40">
        <v>1</v>
      </c>
      <c r="K49" s="40"/>
      <c r="L49" s="40">
        <v>1</v>
      </c>
      <c r="M49" s="40"/>
      <c r="N49" s="40">
        <v>1</v>
      </c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>
        <v>1</v>
      </c>
      <c r="AA49" s="40"/>
      <c r="AB49" s="40">
        <v>1</v>
      </c>
      <c r="AC49" s="40"/>
      <c r="AD49" s="40">
        <v>1</v>
      </c>
      <c r="AE49" s="40"/>
      <c r="AF49" s="40">
        <v>1</v>
      </c>
      <c r="AG49" s="40"/>
      <c r="AH49" s="40">
        <v>1</v>
      </c>
      <c r="AI49" s="72"/>
      <c r="AJ49" s="72"/>
      <c r="AK49" s="72"/>
      <c r="AL49" s="72"/>
      <c r="AM49" s="40"/>
      <c r="AN49" s="40"/>
      <c r="AO49" s="41"/>
      <c r="AP49" s="41">
        <v>1</v>
      </c>
      <c r="AQ49" s="41"/>
      <c r="AR49" s="41"/>
      <c r="AS49" s="41">
        <v>10</v>
      </c>
      <c r="AT49" s="41">
        <v>7</v>
      </c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>
        <v>5</v>
      </c>
      <c r="BJ49" s="41">
        <v>3</v>
      </c>
      <c r="BK49" s="48">
        <v>5</v>
      </c>
      <c r="BL49" s="48">
        <v>7</v>
      </c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>
        <v>1</v>
      </c>
    </row>
    <row r="50" spans="1:106" x14ac:dyDescent="0.3">
      <c r="A50" s="24">
        <v>33</v>
      </c>
      <c r="B50" s="26" t="s">
        <v>76</v>
      </c>
      <c r="C50" s="45"/>
      <c r="D50" s="40"/>
      <c r="E50" s="40"/>
      <c r="F50" s="40">
        <v>1</v>
      </c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>
        <v>1</v>
      </c>
      <c r="AA50" s="40"/>
      <c r="AB50" s="40">
        <v>1</v>
      </c>
      <c r="AC50" s="40"/>
      <c r="AD50" s="40">
        <v>1</v>
      </c>
      <c r="AE50" s="40"/>
      <c r="AF50" s="40">
        <v>1</v>
      </c>
      <c r="AG50" s="40"/>
      <c r="AH50" s="40"/>
      <c r="AI50" s="72"/>
      <c r="AJ50" s="72"/>
      <c r="AK50" s="72"/>
      <c r="AL50" s="72"/>
      <c r="AM50" s="40"/>
      <c r="AN50" s="40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>
        <v>6</v>
      </c>
      <c r="BH50" s="41">
        <v>8</v>
      </c>
      <c r="BI50" s="41">
        <v>3</v>
      </c>
      <c r="BJ50" s="41">
        <v>1</v>
      </c>
      <c r="BK50" s="48"/>
      <c r="BL50" s="48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0"/>
      <c r="CF50" s="40"/>
      <c r="CG50" s="40"/>
      <c r="CH50" s="40">
        <v>1</v>
      </c>
      <c r="CI50" s="40"/>
      <c r="CJ50" s="40"/>
      <c r="CK50" s="40"/>
      <c r="CL50" s="40"/>
      <c r="CM50" s="40"/>
      <c r="CN50" s="40">
        <v>1</v>
      </c>
      <c r="CO50" s="40"/>
      <c r="CP50" s="40"/>
      <c r="CQ50" s="40"/>
      <c r="CR50" s="40"/>
      <c r="CS50" s="40"/>
      <c r="CT50" s="40"/>
      <c r="CU50" s="40">
        <v>6</v>
      </c>
      <c r="CV50" s="40">
        <v>8</v>
      </c>
      <c r="CW50" s="40">
        <f>11+7</f>
        <v>18</v>
      </c>
      <c r="CX50" s="40">
        <f>11+10</f>
        <v>21</v>
      </c>
      <c r="CY50" s="40"/>
      <c r="CZ50" s="40"/>
      <c r="DA50" s="40"/>
      <c r="DB50" s="40"/>
    </row>
    <row r="51" spans="1:106" x14ac:dyDescent="0.3">
      <c r="A51" s="24">
        <v>34</v>
      </c>
      <c r="B51" s="26" t="s">
        <v>52</v>
      </c>
      <c r="C51" s="45"/>
      <c r="D51" s="40"/>
      <c r="E51" s="40"/>
      <c r="F51" s="40">
        <v>1</v>
      </c>
      <c r="G51" s="40"/>
      <c r="H51" s="40">
        <v>1</v>
      </c>
      <c r="I51" s="40"/>
      <c r="J51" s="40">
        <v>1</v>
      </c>
      <c r="K51" s="40"/>
      <c r="L51" s="40">
        <v>1</v>
      </c>
      <c r="M51" s="40"/>
      <c r="N51" s="40">
        <v>1</v>
      </c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>
        <v>1</v>
      </c>
      <c r="AA51" s="40"/>
      <c r="AB51" s="40">
        <v>1</v>
      </c>
      <c r="AC51" s="40"/>
      <c r="AD51" s="40">
        <v>1</v>
      </c>
      <c r="AE51" s="40"/>
      <c r="AF51" s="40">
        <v>1</v>
      </c>
      <c r="AG51" s="40"/>
      <c r="AH51" s="40">
        <v>1</v>
      </c>
      <c r="AI51" s="72">
        <v>1</v>
      </c>
      <c r="AJ51" s="72">
        <v>7</v>
      </c>
      <c r="AK51" s="72"/>
      <c r="AL51" s="72"/>
      <c r="AM51" s="40"/>
      <c r="AN51" s="40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>
        <v>8</v>
      </c>
      <c r="BJ51" s="41">
        <v>12</v>
      </c>
      <c r="BK51" s="48">
        <v>9</v>
      </c>
      <c r="BL51" s="48">
        <v>15</v>
      </c>
      <c r="BM51" s="41">
        <v>5</v>
      </c>
      <c r="BN51" s="41">
        <v>4</v>
      </c>
      <c r="BO51" s="41">
        <v>4</v>
      </c>
      <c r="BP51" s="41">
        <v>9</v>
      </c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>
        <v>2</v>
      </c>
      <c r="CE51" s="40"/>
      <c r="CF51" s="40"/>
      <c r="CG51" s="40"/>
      <c r="CH51" s="40"/>
      <c r="CI51" s="40"/>
      <c r="CJ51" s="40"/>
      <c r="CK51" s="40"/>
      <c r="CL51" s="40">
        <v>2</v>
      </c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</row>
    <row r="52" spans="1:106" x14ac:dyDescent="0.3">
      <c r="A52" s="24">
        <v>35</v>
      </c>
      <c r="B52" s="26" t="s">
        <v>53</v>
      </c>
      <c r="C52" s="45"/>
      <c r="D52" s="40"/>
      <c r="E52" s="40"/>
      <c r="F52" s="40">
        <v>1</v>
      </c>
      <c r="G52" s="40"/>
      <c r="H52" s="40">
        <v>1</v>
      </c>
      <c r="I52" s="40"/>
      <c r="J52" s="40">
        <v>1</v>
      </c>
      <c r="K52" s="40"/>
      <c r="L52" s="40">
        <v>1</v>
      </c>
      <c r="M52" s="40"/>
      <c r="N52" s="40">
        <v>1</v>
      </c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>
        <v>1</v>
      </c>
      <c r="AA52" s="40"/>
      <c r="AB52" s="40">
        <v>1</v>
      </c>
      <c r="AC52" s="40"/>
      <c r="AD52" s="40">
        <v>1</v>
      </c>
      <c r="AE52" s="40"/>
      <c r="AF52" s="40">
        <v>1</v>
      </c>
      <c r="AG52" s="40"/>
      <c r="AH52" s="40">
        <v>1</v>
      </c>
      <c r="AI52" s="72"/>
      <c r="AJ52" s="72"/>
      <c r="AK52" s="72"/>
      <c r="AL52" s="72"/>
      <c r="AM52" s="40"/>
      <c r="AN52" s="40"/>
      <c r="AO52" s="41"/>
      <c r="AP52" s="41">
        <v>1</v>
      </c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>
        <v>8</v>
      </c>
      <c r="BH52" s="41">
        <v>15</v>
      </c>
      <c r="BI52" s="41">
        <v>5</v>
      </c>
      <c r="BJ52" s="41">
        <v>4</v>
      </c>
      <c r="BK52" s="48">
        <v>13</v>
      </c>
      <c r="BL52" s="48">
        <v>11</v>
      </c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>
        <v>2</v>
      </c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>
        <v>1</v>
      </c>
    </row>
    <row r="53" spans="1:106" ht="15" thickBot="1" x14ac:dyDescent="0.35">
      <c r="A53" s="27">
        <v>36</v>
      </c>
      <c r="B53" s="28" t="s">
        <v>96</v>
      </c>
      <c r="C53" s="44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72">
        <f>2+2</f>
        <v>4</v>
      </c>
      <c r="AJ53" s="72">
        <f>8+10</f>
        <v>18</v>
      </c>
      <c r="AK53" s="72">
        <v>2</v>
      </c>
      <c r="AL53" s="72">
        <f>12+9</f>
        <v>21</v>
      </c>
      <c r="AM53" s="40"/>
      <c r="AN53" s="40"/>
      <c r="AO53" s="41"/>
      <c r="AP53" s="41"/>
      <c r="AQ53" s="41"/>
      <c r="AR53" s="41"/>
      <c r="AS53" s="41"/>
      <c r="AT53" s="41"/>
      <c r="AU53" s="41">
        <v>9</v>
      </c>
      <c r="AV53" s="41">
        <v>13</v>
      </c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>
        <v>11</v>
      </c>
      <c r="BH53" s="41">
        <v>10</v>
      </c>
      <c r="BI53" s="41"/>
      <c r="BJ53" s="41"/>
      <c r="BK53" s="48">
        <v>15</v>
      </c>
      <c r="BL53" s="48">
        <v>9</v>
      </c>
      <c r="BM53" s="41"/>
      <c r="BN53" s="41"/>
      <c r="BO53" s="41"/>
      <c r="BP53" s="41"/>
      <c r="BQ53" s="41"/>
      <c r="BR53" s="41"/>
      <c r="BS53" s="41"/>
      <c r="BT53" s="41"/>
      <c r="BU53" s="41">
        <v>22</v>
      </c>
      <c r="BV53" s="41">
        <v>21</v>
      </c>
      <c r="BW53" s="41"/>
      <c r="BX53" s="41"/>
      <c r="BY53" s="41"/>
      <c r="BZ53" s="41"/>
      <c r="CA53" s="41"/>
      <c r="CB53" s="41"/>
      <c r="CC53" s="41"/>
      <c r="CD53" s="41"/>
      <c r="CE53" s="40"/>
      <c r="CF53" s="40"/>
      <c r="CG53" s="40"/>
      <c r="CH53" s="40"/>
      <c r="CI53" s="40"/>
      <c r="CJ53" s="40"/>
      <c r="CK53" s="40"/>
      <c r="CL53" s="40"/>
      <c r="CM53" s="40"/>
      <c r="CN53" s="40">
        <v>1</v>
      </c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>
        <v>1</v>
      </c>
    </row>
    <row r="56" spans="1:106" x14ac:dyDescent="0.3">
      <c r="C56" s="1" t="s">
        <v>88</v>
      </c>
      <c r="D56" s="55">
        <f>E4+O4+Q4+S4+U4+W4+Y4+AA4+AC4+AE4+AI4+AK4+AM4+AO4+BY4+CA4+CC4+CE4+CG4+CI4+CK4+CM4+DA4+G4+K4+M4+C4+I4+AG4</f>
        <v>131</v>
      </c>
    </row>
    <row r="57" spans="1:106" x14ac:dyDescent="0.3">
      <c r="C57" s="1" t="s">
        <v>89</v>
      </c>
      <c r="D57" s="55">
        <f>F4+P4+R4+T4+V4+X4+Z4+AB4+AD4+AF4+AJ4+AL4+AN4+AP4+BZ4+CB4+CD4+CF4+CH4+CJ4+CL4+CN4+DB4+H4+L4+N4+D4+J4+AH4</f>
        <v>870</v>
      </c>
    </row>
    <row r="58" spans="1:106" x14ac:dyDescent="0.3">
      <c r="C58" s="53" t="s">
        <v>98</v>
      </c>
      <c r="D58" s="56">
        <f>D56+D57</f>
        <v>1001</v>
      </c>
    </row>
    <row r="59" spans="1:106" x14ac:dyDescent="0.3">
      <c r="C59" s="1"/>
      <c r="D59" s="55"/>
    </row>
    <row r="60" spans="1:106" x14ac:dyDescent="0.3">
      <c r="C60" s="1" t="s">
        <v>86</v>
      </c>
      <c r="D60" s="55">
        <f>AQ4+AS4+AU4+AW4+AY4+BA4+BC4+BE4+BG4+BI4+BK4+BM4+BO4+BQ4+BS4+BU4+BW4+CO4+CQ4+CS4+CU4+CW4+CY4</f>
        <v>1800</v>
      </c>
    </row>
    <row r="61" spans="1:106" x14ac:dyDescent="0.3">
      <c r="C61" s="1" t="s">
        <v>87</v>
      </c>
      <c r="D61" s="55">
        <f>AR4+AT4+AV4+AX4+AZ4+BB4+BD4+BF4+BH4+BJ4+BL4+BN4+BP4+BR4+BT4+BV4+BX4+CP4+CR4+CT4+CV4+CX4+CZ4</f>
        <v>1943</v>
      </c>
    </row>
    <row r="62" spans="1:106" x14ac:dyDescent="0.3">
      <c r="C62" s="53" t="s">
        <v>105</v>
      </c>
      <c r="D62" s="56">
        <f>D60+D61</f>
        <v>3743</v>
      </c>
    </row>
    <row r="63" spans="1:106" x14ac:dyDescent="0.3">
      <c r="C63" s="1"/>
      <c r="D63" s="55"/>
    </row>
    <row r="64" spans="1:106" ht="21" customHeight="1" x14ac:dyDescent="0.3">
      <c r="C64" s="54" t="s">
        <v>105</v>
      </c>
      <c r="D64" s="57">
        <f>D58+D62</f>
        <v>4744</v>
      </c>
    </row>
  </sheetData>
  <mergeCells count="121">
    <mergeCell ref="A25:A27"/>
    <mergeCell ref="C2:D2"/>
    <mergeCell ref="C1:P1"/>
    <mergeCell ref="E2:F2"/>
    <mergeCell ref="O2:P2"/>
    <mergeCell ref="C5:D5"/>
    <mergeCell ref="E5:F5"/>
    <mergeCell ref="O5:P5"/>
    <mergeCell ref="A20:A22"/>
    <mergeCell ref="G5:H5"/>
    <mergeCell ref="G2:H2"/>
    <mergeCell ref="K2:L2"/>
    <mergeCell ref="K5:L5"/>
    <mergeCell ref="M2:N2"/>
    <mergeCell ref="M5:N5"/>
    <mergeCell ref="A6:A8"/>
    <mergeCell ref="A9:A11"/>
    <mergeCell ref="A13:A15"/>
    <mergeCell ref="A17:A19"/>
    <mergeCell ref="AO1:AR1"/>
    <mergeCell ref="AI1:AN1"/>
    <mergeCell ref="W2:X2"/>
    <mergeCell ref="Y2:Z2"/>
    <mergeCell ref="AA2:AB2"/>
    <mergeCell ref="AC2:AD2"/>
    <mergeCell ref="AE2:AF2"/>
    <mergeCell ref="AI2:AJ2"/>
    <mergeCell ref="BE2:BF2"/>
    <mergeCell ref="AS2:AT2"/>
    <mergeCell ref="AG2:AH2"/>
    <mergeCell ref="Y1:AH1"/>
    <mergeCell ref="AQ2:AR2"/>
    <mergeCell ref="Q2:R2"/>
    <mergeCell ref="S2:T2"/>
    <mergeCell ref="U2:V2"/>
    <mergeCell ref="Q1:V1"/>
    <mergeCell ref="W1:X1"/>
    <mergeCell ref="A1:A5"/>
    <mergeCell ref="Q5:R5"/>
    <mergeCell ref="S5:T5"/>
    <mergeCell ref="U5:V5"/>
    <mergeCell ref="W5:X5"/>
    <mergeCell ref="I2:J2"/>
    <mergeCell ref="I5:J5"/>
    <mergeCell ref="Y5:Z5"/>
    <mergeCell ref="AA5:AB5"/>
    <mergeCell ref="AK2:AL2"/>
    <mergeCell ref="AM2:AN2"/>
    <mergeCell ref="AO2:AP2"/>
    <mergeCell ref="AC5:AD5"/>
    <mergeCell ref="AE5:AF5"/>
    <mergeCell ref="AI5:AJ5"/>
    <mergeCell ref="AK5:AL5"/>
    <mergeCell ref="AM5:AN5"/>
    <mergeCell ref="AO5:AP5"/>
    <mergeCell ref="AG5:AH5"/>
    <mergeCell ref="AQ5:AR5"/>
    <mergeCell ref="AS5:AT5"/>
    <mergeCell ref="AU5:AV5"/>
    <mergeCell ref="AW5:AX5"/>
    <mergeCell ref="AY5:AZ5"/>
    <mergeCell ref="BW2:BX2"/>
    <mergeCell ref="BU2:BV2"/>
    <mergeCell ref="BS2:BT2"/>
    <mergeCell ref="BQ2:BR2"/>
    <mergeCell ref="BO2:BP2"/>
    <mergeCell ref="BM2:BN2"/>
    <mergeCell ref="BK2:BL2"/>
    <mergeCell ref="AU2:AV2"/>
    <mergeCell ref="AW2:AX2"/>
    <mergeCell ref="AY2:AZ2"/>
    <mergeCell ref="BC2:BD2"/>
    <mergeCell ref="BA2:BB2"/>
    <mergeCell ref="BC5:BD5"/>
    <mergeCell ref="BQ5:BR5"/>
    <mergeCell ref="BS5:BT5"/>
    <mergeCell ref="BA5:BB5"/>
    <mergeCell ref="BU5:BV5"/>
    <mergeCell ref="BW5:BX5"/>
    <mergeCell ref="BG2:BH2"/>
    <mergeCell ref="BY5:BZ5"/>
    <mergeCell ref="BE5:BF5"/>
    <mergeCell ref="BG5:BH5"/>
    <mergeCell ref="BI5:BJ5"/>
    <mergeCell ref="BK5:BL5"/>
    <mergeCell ref="BM5:BN5"/>
    <mergeCell ref="BO5:BP5"/>
    <mergeCell ref="CK2:CL2"/>
    <mergeCell ref="BY1:CL1"/>
    <mergeCell ref="CA5:CB5"/>
    <mergeCell ref="CC5:CD5"/>
    <mergeCell ref="CE5:CF5"/>
    <mergeCell ref="CG5:CH5"/>
    <mergeCell ref="CI5:CJ5"/>
    <mergeCell ref="CK5:CL5"/>
    <mergeCell ref="BY2:BZ2"/>
    <mergeCell ref="CA2:CB2"/>
    <mergeCell ref="CC2:CD2"/>
    <mergeCell ref="CE2:CF2"/>
    <mergeCell ref="CG2:CH2"/>
    <mergeCell ref="CI2:CJ2"/>
    <mergeCell ref="AS1:BX1"/>
    <mergeCell ref="BI2:BJ2"/>
    <mergeCell ref="CY5:CZ5"/>
    <mergeCell ref="CY2:CZ2"/>
    <mergeCell ref="DA1:DB1"/>
    <mergeCell ref="DA2:DB2"/>
    <mergeCell ref="DA5:DB5"/>
    <mergeCell ref="CM5:CN5"/>
    <mergeCell ref="CO5:CP5"/>
    <mergeCell ref="CQ5:CR5"/>
    <mergeCell ref="CS5:CT5"/>
    <mergeCell ref="CU5:CV5"/>
    <mergeCell ref="CW5:CX5"/>
    <mergeCell ref="CM2:CN2"/>
    <mergeCell ref="CO2:CP2"/>
    <mergeCell ref="CQ2:CR2"/>
    <mergeCell ref="CS2:CT2"/>
    <mergeCell ref="CU2:CV2"/>
    <mergeCell ref="CW2:CX2"/>
    <mergeCell ref="CM1:CZ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1E6D-B540-4A7E-B418-D6988EA3FE1F}">
  <dimension ref="B1:I8"/>
  <sheetViews>
    <sheetView workbookViewId="0">
      <selection activeCell="E16" sqref="E16"/>
    </sheetView>
  </sheetViews>
  <sheetFormatPr defaultRowHeight="14.4" x14ac:dyDescent="0.3"/>
  <cols>
    <col min="3" max="3" width="43.33203125" customWidth="1"/>
    <col min="4" max="4" width="34.5546875" customWidth="1"/>
    <col min="5" max="5" width="26.88671875" customWidth="1"/>
    <col min="6" max="6" width="17.21875" customWidth="1"/>
    <col min="7" max="7" width="11.5546875" customWidth="1"/>
  </cols>
  <sheetData>
    <row r="1" spans="2:9" ht="15" thickBot="1" x14ac:dyDescent="0.35"/>
    <row r="2" spans="2:9" ht="15" thickBot="1" x14ac:dyDescent="0.35">
      <c r="D2" s="73" t="s">
        <v>119</v>
      </c>
      <c r="E2" s="77" t="s">
        <v>120</v>
      </c>
      <c r="F2" s="77" t="s">
        <v>121</v>
      </c>
      <c r="G2" s="77" t="s">
        <v>122</v>
      </c>
      <c r="H2" s="77" t="s">
        <v>123</v>
      </c>
    </row>
    <row r="3" spans="2:9" ht="24" customHeight="1" thickTop="1" thickBot="1" x14ac:dyDescent="0.35">
      <c r="B3" s="73">
        <v>1</v>
      </c>
      <c r="C3" s="74" t="s">
        <v>113</v>
      </c>
      <c r="D3">
        <f>6+5+7+8+7+8+8+7+10+8+9+8+7+8+5</f>
        <v>111</v>
      </c>
      <c r="E3">
        <f>3+1+3+3+2+1+1+1+1+1+2+4</f>
        <v>23</v>
      </c>
      <c r="F3">
        <v>0</v>
      </c>
      <c r="G3">
        <v>0</v>
      </c>
      <c r="H3">
        <v>0</v>
      </c>
      <c r="I3">
        <f>SUM(D3:H3)</f>
        <v>134</v>
      </c>
    </row>
    <row r="4" spans="2:9" ht="22.2" customHeight="1" thickTop="1" thickBot="1" x14ac:dyDescent="0.35">
      <c r="B4" s="75">
        <v>2</v>
      </c>
      <c r="C4" s="76" t="s">
        <v>114</v>
      </c>
      <c r="D4">
        <f>6+6+7+9+9+9+8+9+8+10+8+7+10+9+7</f>
        <v>122</v>
      </c>
      <c r="E4">
        <f>2+1+2+1+1+1+1+1+2</f>
        <v>12</v>
      </c>
      <c r="I4">
        <f t="shared" ref="I4:I8" si="0">SUM(D4:H4)</f>
        <v>134</v>
      </c>
    </row>
    <row r="5" spans="2:9" ht="26.4" customHeight="1" thickBot="1" x14ac:dyDescent="0.35">
      <c r="B5" s="75">
        <v>3</v>
      </c>
      <c r="C5" s="76" t="s">
        <v>115</v>
      </c>
      <c r="D5">
        <f>6+3+6+8+8+7+9+4+8+8+8+8+6+8+7</f>
        <v>104</v>
      </c>
      <c r="E5">
        <f>5+1+1+1+4+1+4+2+1+2+1+2+2+1</f>
        <v>28</v>
      </c>
      <c r="F5">
        <f>1+1</f>
        <v>2</v>
      </c>
      <c r="I5">
        <f t="shared" si="0"/>
        <v>134</v>
      </c>
    </row>
    <row r="6" spans="2:9" ht="25.2" customHeight="1" thickBot="1" x14ac:dyDescent="0.35">
      <c r="B6" s="75">
        <v>4</v>
      </c>
      <c r="C6" s="76" t="s">
        <v>116</v>
      </c>
      <c r="D6">
        <f>6+8+7+6+9+5+7+6+2+7+6+3+8+7+3</f>
        <v>90</v>
      </c>
      <c r="E6">
        <f>2+1+5+3+2+1+7+2+3+3+2</f>
        <v>31</v>
      </c>
      <c r="F6">
        <f>1+1+1+1+1+3+1+3</f>
        <v>12</v>
      </c>
      <c r="H6">
        <v>1</v>
      </c>
      <c r="I6">
        <f t="shared" si="0"/>
        <v>134</v>
      </c>
    </row>
    <row r="7" spans="2:9" ht="23.4" customHeight="1" thickBot="1" x14ac:dyDescent="0.35">
      <c r="B7" s="75">
        <v>5</v>
      </c>
      <c r="C7" s="76" t="s">
        <v>117</v>
      </c>
      <c r="D7">
        <f>6+8+7+8+9+8+8+6+8+9+9+7+10+6+10</f>
        <v>119</v>
      </c>
      <c r="E7">
        <f>1+3+2+2+2+1+1+3</f>
        <v>15</v>
      </c>
      <c r="F7">
        <v>0</v>
      </c>
      <c r="G7">
        <v>0</v>
      </c>
      <c r="H7">
        <v>0</v>
      </c>
      <c r="I7">
        <f t="shared" si="0"/>
        <v>134</v>
      </c>
    </row>
    <row r="8" spans="2:9" ht="21.6" customHeight="1" thickBot="1" x14ac:dyDescent="0.35">
      <c r="B8" s="75">
        <v>6</v>
      </c>
      <c r="C8" s="76" t="s">
        <v>118</v>
      </c>
      <c r="D8">
        <f>6+8+7+8+9+10+10+7+7+9+10+8+10+9+10</f>
        <v>128</v>
      </c>
      <c r="E8">
        <f>1+1+3</f>
        <v>5</v>
      </c>
      <c r="H8">
        <v>1</v>
      </c>
      <c r="I8">
        <f t="shared" si="0"/>
        <v>134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A30C-DC5B-415E-A90B-62CF90E1D1EB}">
  <sheetPr>
    <pageSetUpPr fitToPage="1"/>
  </sheetPr>
  <dimension ref="A1:R53"/>
  <sheetViews>
    <sheetView workbookViewId="0">
      <selection activeCell="K26" sqref="K26"/>
    </sheetView>
  </sheetViews>
  <sheetFormatPr defaultRowHeight="14.4" x14ac:dyDescent="0.3"/>
  <cols>
    <col min="2" max="2" width="14.33203125" customWidth="1"/>
    <col min="3" max="3" width="16.6640625" customWidth="1"/>
    <col min="4" max="4" width="13.77734375" customWidth="1"/>
    <col min="5" max="5" width="12.77734375" customWidth="1"/>
    <col min="6" max="6" width="11" customWidth="1"/>
    <col min="7" max="7" width="11.6640625" customWidth="1"/>
    <col min="8" max="8" width="15" customWidth="1"/>
    <col min="9" max="9" width="14.88671875" customWidth="1"/>
  </cols>
  <sheetData>
    <row r="1" spans="1:18" ht="15" thickBot="1" x14ac:dyDescent="0.35">
      <c r="B1" s="163" t="s">
        <v>131</v>
      </c>
      <c r="C1" s="164"/>
      <c r="D1" s="164"/>
      <c r="E1" s="164"/>
      <c r="F1" s="164"/>
      <c r="G1" s="164"/>
      <c r="H1" s="164"/>
      <c r="I1" s="165"/>
    </row>
    <row r="2" spans="1:18" ht="15" thickBot="1" x14ac:dyDescent="0.35">
      <c r="B2" s="161" t="s">
        <v>125</v>
      </c>
      <c r="C2" s="162"/>
      <c r="D2" s="161" t="s">
        <v>128</v>
      </c>
      <c r="E2" s="162"/>
      <c r="F2" s="161" t="s">
        <v>129</v>
      </c>
      <c r="G2" s="162"/>
      <c r="H2" s="161" t="s">
        <v>130</v>
      </c>
      <c r="I2" s="162"/>
    </row>
    <row r="3" spans="1:18" ht="15" thickBot="1" x14ac:dyDescent="0.35">
      <c r="A3" s="83"/>
      <c r="B3" s="91" t="s">
        <v>127</v>
      </c>
      <c r="C3" s="92" t="s">
        <v>126</v>
      </c>
      <c r="D3" s="91" t="s">
        <v>127</v>
      </c>
      <c r="E3" s="92" t="s">
        <v>126</v>
      </c>
      <c r="F3" s="91" t="s">
        <v>127</v>
      </c>
      <c r="G3" s="92" t="s">
        <v>126</v>
      </c>
      <c r="H3" s="93" t="s">
        <v>127</v>
      </c>
      <c r="I3" s="92" t="s">
        <v>126</v>
      </c>
    </row>
    <row r="4" spans="1:18" x14ac:dyDescent="0.3">
      <c r="A4" s="84">
        <v>1</v>
      </c>
      <c r="B4" s="88" t="s">
        <v>132</v>
      </c>
      <c r="C4" s="89" t="s">
        <v>133</v>
      </c>
      <c r="D4" s="88" t="s">
        <v>102</v>
      </c>
      <c r="E4" s="89" t="s">
        <v>243</v>
      </c>
      <c r="F4" s="88" t="s">
        <v>240</v>
      </c>
      <c r="G4" s="89" t="s">
        <v>144</v>
      </c>
      <c r="H4" s="90" t="s">
        <v>165</v>
      </c>
      <c r="I4" s="94" t="s">
        <v>166</v>
      </c>
    </row>
    <row r="5" spans="1:18" x14ac:dyDescent="0.3">
      <c r="A5" s="84">
        <v>2</v>
      </c>
      <c r="B5" s="79" t="s">
        <v>132</v>
      </c>
      <c r="C5" s="80" t="s">
        <v>134</v>
      </c>
      <c r="D5" s="79" t="s">
        <v>244</v>
      </c>
      <c r="E5" s="80" t="s">
        <v>245</v>
      </c>
      <c r="F5" s="79" t="s">
        <v>241</v>
      </c>
      <c r="G5" s="80" t="s">
        <v>242</v>
      </c>
      <c r="H5" s="86" t="s">
        <v>167</v>
      </c>
      <c r="I5" s="80" t="s">
        <v>168</v>
      </c>
      <c r="M5" t="s">
        <v>257</v>
      </c>
      <c r="N5">
        <v>9</v>
      </c>
      <c r="O5">
        <v>4</v>
      </c>
      <c r="P5">
        <v>0</v>
      </c>
      <c r="Q5">
        <v>27</v>
      </c>
      <c r="R5">
        <f>SUM(N5:Q5)</f>
        <v>40</v>
      </c>
    </row>
    <row r="6" spans="1:18" x14ac:dyDescent="0.3">
      <c r="A6" s="84">
        <v>3</v>
      </c>
      <c r="B6" s="79" t="s">
        <v>135</v>
      </c>
      <c r="C6" s="80" t="s">
        <v>136</v>
      </c>
      <c r="D6" s="79" t="s">
        <v>246</v>
      </c>
      <c r="E6" s="80" t="s">
        <v>247</v>
      </c>
      <c r="F6" s="79"/>
      <c r="G6" s="80"/>
      <c r="H6" s="86" t="s">
        <v>169</v>
      </c>
      <c r="I6" s="80" t="s">
        <v>170</v>
      </c>
      <c r="M6" t="s">
        <v>258</v>
      </c>
      <c r="N6">
        <v>12</v>
      </c>
      <c r="O6">
        <v>4</v>
      </c>
      <c r="P6">
        <v>2</v>
      </c>
      <c r="Q6">
        <v>23</v>
      </c>
      <c r="R6">
        <f>SUM(N6:Q6)</f>
        <v>41</v>
      </c>
    </row>
    <row r="7" spans="1:18" x14ac:dyDescent="0.3">
      <c r="A7" s="84">
        <v>4</v>
      </c>
      <c r="B7" s="79" t="s">
        <v>137</v>
      </c>
      <c r="C7" s="80" t="s">
        <v>138</v>
      </c>
      <c r="D7" s="79" t="s">
        <v>248</v>
      </c>
      <c r="E7" s="80" t="s">
        <v>249</v>
      </c>
      <c r="F7" s="79"/>
      <c r="G7" s="80"/>
      <c r="H7" s="86" t="s">
        <v>171</v>
      </c>
      <c r="I7" s="95" t="s">
        <v>172</v>
      </c>
    </row>
    <row r="8" spans="1:18" x14ac:dyDescent="0.3">
      <c r="A8" s="84">
        <v>5</v>
      </c>
      <c r="B8" s="79" t="s">
        <v>139</v>
      </c>
      <c r="C8" s="80" t="s">
        <v>140</v>
      </c>
      <c r="D8" s="79" t="s">
        <v>250</v>
      </c>
      <c r="E8" s="80" t="s">
        <v>251</v>
      </c>
      <c r="F8" s="79"/>
      <c r="G8" s="80"/>
      <c r="H8" s="86" t="s">
        <v>173</v>
      </c>
      <c r="I8" s="95" t="s">
        <v>174</v>
      </c>
    </row>
    <row r="9" spans="1:18" x14ac:dyDescent="0.3">
      <c r="A9" s="84">
        <v>6</v>
      </c>
      <c r="B9" s="79" t="s">
        <v>141</v>
      </c>
      <c r="C9" s="80" t="s">
        <v>142</v>
      </c>
      <c r="D9" s="79" t="s">
        <v>252</v>
      </c>
      <c r="E9" s="80" t="s">
        <v>253</v>
      </c>
      <c r="F9" s="79"/>
      <c r="G9" s="80"/>
      <c r="H9" s="86" t="s">
        <v>175</v>
      </c>
      <c r="I9" s="95" t="s">
        <v>176</v>
      </c>
    </row>
    <row r="10" spans="1:18" x14ac:dyDescent="0.3">
      <c r="A10" s="84">
        <v>7</v>
      </c>
      <c r="B10" s="79" t="s">
        <v>143</v>
      </c>
      <c r="C10" s="80" t="s">
        <v>144</v>
      </c>
      <c r="D10" s="79" t="s">
        <v>254</v>
      </c>
      <c r="E10" s="80" t="s">
        <v>144</v>
      </c>
      <c r="F10" s="79"/>
      <c r="G10" s="80"/>
      <c r="H10" s="86" t="s">
        <v>177</v>
      </c>
      <c r="I10" s="80" t="s">
        <v>150</v>
      </c>
    </row>
    <row r="11" spans="1:18" x14ac:dyDescent="0.3">
      <c r="A11" s="84">
        <v>8</v>
      </c>
      <c r="B11" s="79" t="s">
        <v>145</v>
      </c>
      <c r="C11" s="80" t="s">
        <v>146</v>
      </c>
      <c r="D11" s="79" t="s">
        <v>255</v>
      </c>
      <c r="E11" s="80" t="s">
        <v>166</v>
      </c>
      <c r="F11" s="79"/>
      <c r="G11" s="80"/>
      <c r="H11" s="86" t="s">
        <v>178</v>
      </c>
      <c r="I11" s="95" t="s">
        <v>179</v>
      </c>
    </row>
    <row r="12" spans="1:18" x14ac:dyDescent="0.3">
      <c r="A12" s="84">
        <v>9</v>
      </c>
      <c r="B12" s="79" t="s">
        <v>147</v>
      </c>
      <c r="C12" s="80" t="s">
        <v>148</v>
      </c>
      <c r="D12" s="79"/>
      <c r="E12" s="80"/>
      <c r="F12" s="79"/>
      <c r="G12" s="80"/>
      <c r="H12" s="86" t="s">
        <v>180</v>
      </c>
      <c r="I12" s="80" t="s">
        <v>181</v>
      </c>
    </row>
    <row r="13" spans="1:18" x14ac:dyDescent="0.3">
      <c r="A13" s="84">
        <v>10</v>
      </c>
      <c r="B13" s="79" t="s">
        <v>149</v>
      </c>
      <c r="C13" s="80" t="s">
        <v>150</v>
      </c>
      <c r="D13" s="79"/>
      <c r="E13" s="80"/>
      <c r="F13" s="79"/>
      <c r="G13" s="80"/>
      <c r="H13" s="86" t="s">
        <v>182</v>
      </c>
      <c r="I13" s="80" t="s">
        <v>168</v>
      </c>
    </row>
    <row r="14" spans="1:18" x14ac:dyDescent="0.3">
      <c r="A14" s="84">
        <v>11</v>
      </c>
      <c r="B14" s="79" t="s">
        <v>149</v>
      </c>
      <c r="C14" s="80" t="s">
        <v>151</v>
      </c>
      <c r="D14" s="79"/>
      <c r="E14" s="80"/>
      <c r="F14" s="79"/>
      <c r="G14" s="80"/>
      <c r="H14" s="86" t="s">
        <v>183</v>
      </c>
      <c r="I14" s="80" t="s">
        <v>184</v>
      </c>
    </row>
    <row r="15" spans="1:18" x14ac:dyDescent="0.3">
      <c r="A15" s="84">
        <v>12</v>
      </c>
      <c r="B15" s="79" t="s">
        <v>152</v>
      </c>
      <c r="C15" s="80" t="s">
        <v>256</v>
      </c>
      <c r="D15" s="79"/>
      <c r="E15" s="80"/>
      <c r="F15" s="79"/>
      <c r="G15" s="80"/>
      <c r="H15" s="86" t="s">
        <v>185</v>
      </c>
      <c r="I15" s="80" t="s">
        <v>186</v>
      </c>
    </row>
    <row r="16" spans="1:18" x14ac:dyDescent="0.3">
      <c r="A16" s="84">
        <v>13</v>
      </c>
      <c r="B16" s="79" t="s">
        <v>153</v>
      </c>
      <c r="C16" s="80" t="s">
        <v>144</v>
      </c>
      <c r="D16" s="79"/>
      <c r="E16" s="80"/>
      <c r="F16" s="79"/>
      <c r="G16" s="80"/>
      <c r="H16" s="86" t="s">
        <v>187</v>
      </c>
      <c r="I16" s="80" t="s">
        <v>188</v>
      </c>
    </row>
    <row r="17" spans="1:9" x14ac:dyDescent="0.3">
      <c r="A17" s="84">
        <v>14</v>
      </c>
      <c r="B17" s="79" t="s">
        <v>154</v>
      </c>
      <c r="C17" s="80" t="s">
        <v>256</v>
      </c>
      <c r="D17" s="79"/>
      <c r="E17" s="80"/>
      <c r="F17" s="79"/>
      <c r="G17" s="80"/>
      <c r="H17" s="86" t="s">
        <v>189</v>
      </c>
      <c r="I17" s="95" t="s">
        <v>160</v>
      </c>
    </row>
    <row r="18" spans="1:9" x14ac:dyDescent="0.3">
      <c r="A18" s="84">
        <v>15</v>
      </c>
      <c r="B18" s="79" t="s">
        <v>155</v>
      </c>
      <c r="C18" s="80" t="s">
        <v>156</v>
      </c>
      <c r="D18" s="79"/>
      <c r="E18" s="80"/>
      <c r="F18" s="79"/>
      <c r="G18" s="80"/>
      <c r="H18" s="86" t="s">
        <v>190</v>
      </c>
      <c r="I18" s="95" t="s">
        <v>191</v>
      </c>
    </row>
    <row r="19" spans="1:9" x14ac:dyDescent="0.3">
      <c r="A19" s="84">
        <v>16</v>
      </c>
      <c r="B19" s="79" t="s">
        <v>157</v>
      </c>
      <c r="C19" s="80" t="s">
        <v>158</v>
      </c>
      <c r="D19" s="79"/>
      <c r="E19" s="80"/>
      <c r="F19" s="79"/>
      <c r="G19" s="80"/>
      <c r="H19" s="86" t="s">
        <v>192</v>
      </c>
      <c r="I19" s="95" t="s">
        <v>144</v>
      </c>
    </row>
    <row r="20" spans="1:9" x14ac:dyDescent="0.3">
      <c r="A20" s="84">
        <v>17</v>
      </c>
      <c r="B20" s="79" t="s">
        <v>159</v>
      </c>
      <c r="C20" s="80" t="s">
        <v>160</v>
      </c>
      <c r="D20" s="79"/>
      <c r="E20" s="80"/>
      <c r="F20" s="79"/>
      <c r="G20" s="80"/>
      <c r="H20" s="86" t="s">
        <v>193</v>
      </c>
      <c r="I20" s="80" t="s">
        <v>184</v>
      </c>
    </row>
    <row r="21" spans="1:9" x14ac:dyDescent="0.3">
      <c r="A21" s="84">
        <v>18</v>
      </c>
      <c r="B21" s="79" t="s">
        <v>159</v>
      </c>
      <c r="C21" s="80" t="s">
        <v>156</v>
      </c>
      <c r="D21" s="79"/>
      <c r="E21" s="80"/>
      <c r="F21" s="79"/>
      <c r="G21" s="80"/>
      <c r="H21" s="86" t="s">
        <v>194</v>
      </c>
      <c r="I21" s="80" t="s">
        <v>195</v>
      </c>
    </row>
    <row r="22" spans="1:9" x14ac:dyDescent="0.3">
      <c r="A22" s="84">
        <v>19</v>
      </c>
      <c r="B22" s="79" t="s">
        <v>161</v>
      </c>
      <c r="C22" s="80" t="s">
        <v>158</v>
      </c>
      <c r="D22" s="79"/>
      <c r="E22" s="80"/>
      <c r="F22" s="79"/>
      <c r="G22" s="80"/>
      <c r="H22" s="86" t="s">
        <v>196</v>
      </c>
      <c r="I22" s="80" t="s">
        <v>197</v>
      </c>
    </row>
    <row r="23" spans="1:9" x14ac:dyDescent="0.3">
      <c r="A23" s="84">
        <v>20</v>
      </c>
      <c r="B23" s="79" t="s">
        <v>162</v>
      </c>
      <c r="C23" s="80" t="s">
        <v>140</v>
      </c>
      <c r="D23" s="79"/>
      <c r="E23" s="80"/>
      <c r="F23" s="79"/>
      <c r="G23" s="80"/>
      <c r="H23" s="86" t="s">
        <v>198</v>
      </c>
      <c r="I23" s="80" t="s">
        <v>199</v>
      </c>
    </row>
    <row r="24" spans="1:9" x14ac:dyDescent="0.3">
      <c r="A24" s="84">
        <v>21</v>
      </c>
      <c r="B24" s="79" t="s">
        <v>163</v>
      </c>
      <c r="C24" s="80" t="s">
        <v>164</v>
      </c>
      <c r="D24" s="79"/>
      <c r="E24" s="80"/>
      <c r="F24" s="79"/>
      <c r="G24" s="80"/>
      <c r="H24" s="86" t="s">
        <v>200</v>
      </c>
      <c r="I24" s="95" t="s">
        <v>201</v>
      </c>
    </row>
    <row r="25" spans="1:9" x14ac:dyDescent="0.3">
      <c r="A25" s="84">
        <v>22</v>
      </c>
      <c r="B25" s="79"/>
      <c r="C25" s="80"/>
      <c r="D25" s="79"/>
      <c r="E25" s="80"/>
      <c r="F25" s="79"/>
      <c r="G25" s="80"/>
      <c r="H25" s="86" t="s">
        <v>202</v>
      </c>
      <c r="I25" s="95" t="s">
        <v>203</v>
      </c>
    </row>
    <row r="26" spans="1:9" x14ac:dyDescent="0.3">
      <c r="A26" s="84">
        <v>23</v>
      </c>
      <c r="B26" s="79"/>
      <c r="C26" s="80"/>
      <c r="D26" s="79"/>
      <c r="E26" s="80"/>
      <c r="F26" s="79"/>
      <c r="G26" s="80"/>
      <c r="H26" s="86" t="s">
        <v>204</v>
      </c>
      <c r="I26" s="80" t="s">
        <v>205</v>
      </c>
    </row>
    <row r="27" spans="1:9" x14ac:dyDescent="0.3">
      <c r="A27" s="84">
        <v>24</v>
      </c>
      <c r="B27" s="79"/>
      <c r="C27" s="80"/>
      <c r="D27" s="79"/>
      <c r="E27" s="80"/>
      <c r="F27" s="79"/>
      <c r="G27" s="80"/>
      <c r="H27" s="86" t="s">
        <v>206</v>
      </c>
      <c r="I27" s="95" t="s">
        <v>207</v>
      </c>
    </row>
    <row r="28" spans="1:9" x14ac:dyDescent="0.3">
      <c r="A28" s="84">
        <v>25</v>
      </c>
      <c r="B28" s="79"/>
      <c r="C28" s="80"/>
      <c r="D28" s="79"/>
      <c r="E28" s="80"/>
      <c r="F28" s="79"/>
      <c r="G28" s="80"/>
      <c r="H28" s="86" t="s">
        <v>208</v>
      </c>
      <c r="I28" s="80" t="s">
        <v>209</v>
      </c>
    </row>
    <row r="29" spans="1:9" x14ac:dyDescent="0.3">
      <c r="A29" s="84">
        <v>26</v>
      </c>
      <c r="B29" s="79"/>
      <c r="C29" s="80"/>
      <c r="D29" s="79"/>
      <c r="E29" s="80"/>
      <c r="F29" s="79"/>
      <c r="G29" s="80"/>
      <c r="H29" s="86" t="s">
        <v>210</v>
      </c>
      <c r="I29" s="95" t="s">
        <v>211</v>
      </c>
    </row>
    <row r="30" spans="1:9" x14ac:dyDescent="0.3">
      <c r="A30" s="84">
        <v>27</v>
      </c>
      <c r="B30" s="79"/>
      <c r="C30" s="80"/>
      <c r="D30" s="79"/>
      <c r="E30" s="80"/>
      <c r="F30" s="79"/>
      <c r="G30" s="80"/>
      <c r="H30" s="86" t="s">
        <v>212</v>
      </c>
      <c r="I30" s="80" t="s">
        <v>213</v>
      </c>
    </row>
    <row r="31" spans="1:9" x14ac:dyDescent="0.3">
      <c r="A31" s="84">
        <v>28</v>
      </c>
      <c r="B31" s="79"/>
      <c r="C31" s="80"/>
      <c r="D31" s="79"/>
      <c r="E31" s="80"/>
      <c r="F31" s="79"/>
      <c r="G31" s="80"/>
      <c r="H31" s="86" t="s">
        <v>214</v>
      </c>
      <c r="I31" s="80" t="s">
        <v>215</v>
      </c>
    </row>
    <row r="32" spans="1:9" x14ac:dyDescent="0.3">
      <c r="A32" s="84">
        <v>29</v>
      </c>
      <c r="B32" s="79"/>
      <c r="C32" s="80"/>
      <c r="D32" s="79"/>
      <c r="E32" s="80"/>
      <c r="F32" s="79"/>
      <c r="G32" s="80"/>
      <c r="H32" s="86" t="s">
        <v>173</v>
      </c>
      <c r="I32" s="95" t="s">
        <v>216</v>
      </c>
    </row>
    <row r="33" spans="1:9" x14ac:dyDescent="0.3">
      <c r="A33" s="84">
        <v>30</v>
      </c>
      <c r="B33" s="79"/>
      <c r="C33" s="80"/>
      <c r="D33" s="79"/>
      <c r="E33" s="80"/>
      <c r="F33" s="79"/>
      <c r="G33" s="80"/>
      <c r="H33" s="86" t="s">
        <v>171</v>
      </c>
      <c r="I33" s="95" t="s">
        <v>217</v>
      </c>
    </row>
    <row r="34" spans="1:9" x14ac:dyDescent="0.3">
      <c r="A34" s="84">
        <v>31</v>
      </c>
      <c r="B34" s="79"/>
      <c r="C34" s="80"/>
      <c r="D34" s="79"/>
      <c r="E34" s="80"/>
      <c r="F34" s="79"/>
      <c r="G34" s="80"/>
      <c r="H34" s="86" t="s">
        <v>218</v>
      </c>
      <c r="I34" s="80" t="s">
        <v>195</v>
      </c>
    </row>
    <row r="35" spans="1:9" x14ac:dyDescent="0.3">
      <c r="A35" s="84">
        <v>32</v>
      </c>
      <c r="B35" s="79"/>
      <c r="C35" s="80"/>
      <c r="D35" s="79"/>
      <c r="E35" s="80"/>
      <c r="F35" s="79"/>
      <c r="G35" s="80"/>
      <c r="H35" s="86" t="s">
        <v>219</v>
      </c>
      <c r="I35" s="95" t="s">
        <v>146</v>
      </c>
    </row>
    <row r="36" spans="1:9" x14ac:dyDescent="0.3">
      <c r="A36" s="84">
        <v>33</v>
      </c>
      <c r="B36" s="79"/>
      <c r="C36" s="80"/>
      <c r="D36" s="79"/>
      <c r="E36" s="80"/>
      <c r="F36" s="79"/>
      <c r="G36" s="80"/>
      <c r="H36" s="86" t="s">
        <v>220</v>
      </c>
      <c r="I36" s="95" t="s">
        <v>179</v>
      </c>
    </row>
    <row r="37" spans="1:9" x14ac:dyDescent="0.3">
      <c r="A37" s="84">
        <v>34</v>
      </c>
      <c r="B37" s="79"/>
      <c r="C37" s="80"/>
      <c r="D37" s="79"/>
      <c r="E37" s="80"/>
      <c r="F37" s="79"/>
      <c r="G37" s="80"/>
      <c r="H37" s="86" t="s">
        <v>222</v>
      </c>
      <c r="I37" s="80" t="s">
        <v>221</v>
      </c>
    </row>
    <row r="38" spans="1:9" x14ac:dyDescent="0.3">
      <c r="A38" s="84">
        <v>35</v>
      </c>
      <c r="B38" s="79"/>
      <c r="C38" s="80"/>
      <c r="D38" s="79"/>
      <c r="E38" s="80"/>
      <c r="F38" s="79"/>
      <c r="G38" s="80"/>
      <c r="H38" s="86" t="s">
        <v>222</v>
      </c>
      <c r="I38" s="95" t="s">
        <v>223</v>
      </c>
    </row>
    <row r="39" spans="1:9" x14ac:dyDescent="0.3">
      <c r="A39" s="84">
        <v>36</v>
      </c>
      <c r="B39" s="79"/>
      <c r="C39" s="80"/>
      <c r="D39" s="79"/>
      <c r="E39" s="80"/>
      <c r="F39" s="79"/>
      <c r="G39" s="80"/>
      <c r="H39" s="86" t="s">
        <v>224</v>
      </c>
      <c r="I39" s="80" t="s">
        <v>225</v>
      </c>
    </row>
    <row r="40" spans="1:9" x14ac:dyDescent="0.3">
      <c r="A40" s="84">
        <v>37</v>
      </c>
      <c r="B40" s="79"/>
      <c r="C40" s="80"/>
      <c r="D40" s="79"/>
      <c r="E40" s="80"/>
      <c r="F40" s="79"/>
      <c r="G40" s="80"/>
      <c r="H40" s="86" t="s">
        <v>226</v>
      </c>
      <c r="I40" s="95" t="s">
        <v>148</v>
      </c>
    </row>
    <row r="41" spans="1:9" x14ac:dyDescent="0.3">
      <c r="A41" s="84">
        <v>38</v>
      </c>
      <c r="B41" s="79"/>
      <c r="C41" s="80"/>
      <c r="D41" s="79"/>
      <c r="E41" s="80"/>
      <c r="F41" s="79"/>
      <c r="G41" s="80"/>
      <c r="H41" s="86" t="s">
        <v>227</v>
      </c>
      <c r="I41" s="80" t="s">
        <v>213</v>
      </c>
    </row>
    <row r="42" spans="1:9" x14ac:dyDescent="0.3">
      <c r="A42" s="84">
        <v>39</v>
      </c>
      <c r="B42" s="79"/>
      <c r="C42" s="80"/>
      <c r="D42" s="79"/>
      <c r="E42" s="80"/>
      <c r="F42" s="79"/>
      <c r="G42" s="80"/>
      <c r="H42" s="86" t="s">
        <v>228</v>
      </c>
      <c r="I42" s="80" t="s">
        <v>229</v>
      </c>
    </row>
    <row r="43" spans="1:9" x14ac:dyDescent="0.3">
      <c r="A43" s="84">
        <v>40</v>
      </c>
      <c r="B43" s="79"/>
      <c r="C43" s="80"/>
      <c r="D43" s="79"/>
      <c r="E43" s="80"/>
      <c r="F43" s="79"/>
      <c r="G43" s="80"/>
      <c r="H43" s="86" t="s">
        <v>228</v>
      </c>
      <c r="I43" s="80" t="s">
        <v>230</v>
      </c>
    </row>
    <row r="44" spans="1:9" x14ac:dyDescent="0.3">
      <c r="A44" s="84">
        <v>41</v>
      </c>
      <c r="B44" s="79"/>
      <c r="C44" s="80"/>
      <c r="D44" s="79"/>
      <c r="E44" s="80"/>
      <c r="F44" s="79"/>
      <c r="G44" s="80"/>
      <c r="H44" s="86" t="s">
        <v>231</v>
      </c>
      <c r="I44" s="95" t="s">
        <v>156</v>
      </c>
    </row>
    <row r="45" spans="1:9" x14ac:dyDescent="0.3">
      <c r="A45" s="84">
        <v>42</v>
      </c>
      <c r="B45" s="79"/>
      <c r="C45" s="80"/>
      <c r="D45" s="79"/>
      <c r="E45" s="80"/>
      <c r="F45" s="79"/>
      <c r="G45" s="80"/>
      <c r="H45" s="86" t="s">
        <v>232</v>
      </c>
      <c r="I45" s="95" t="s">
        <v>156</v>
      </c>
    </row>
    <row r="46" spans="1:9" x14ac:dyDescent="0.3">
      <c r="A46" s="84">
        <v>43</v>
      </c>
      <c r="B46" s="79"/>
      <c r="C46" s="80"/>
      <c r="D46" s="79"/>
      <c r="E46" s="80"/>
      <c r="F46" s="79"/>
      <c r="G46" s="80"/>
      <c r="H46" s="86" t="s">
        <v>103</v>
      </c>
      <c r="I46" s="80" t="s">
        <v>233</v>
      </c>
    </row>
    <row r="47" spans="1:9" x14ac:dyDescent="0.3">
      <c r="A47" s="84">
        <v>44</v>
      </c>
      <c r="B47" s="79"/>
      <c r="C47" s="80"/>
      <c r="D47" s="79"/>
      <c r="E47" s="80"/>
      <c r="F47" s="79"/>
      <c r="G47" s="80"/>
      <c r="H47" s="86" t="s">
        <v>103</v>
      </c>
      <c r="I47" s="80" t="s">
        <v>158</v>
      </c>
    </row>
    <row r="48" spans="1:9" x14ac:dyDescent="0.3">
      <c r="A48" s="84">
        <v>45</v>
      </c>
      <c r="B48" s="79"/>
      <c r="C48" s="80"/>
      <c r="D48" s="79"/>
      <c r="E48" s="80"/>
      <c r="F48" s="79"/>
      <c r="G48" s="80"/>
      <c r="H48" s="86" t="s">
        <v>234</v>
      </c>
      <c r="I48" s="80" t="s">
        <v>195</v>
      </c>
    </row>
    <row r="49" spans="1:9" x14ac:dyDescent="0.3">
      <c r="A49" s="84">
        <v>46</v>
      </c>
      <c r="B49" s="79"/>
      <c r="C49" s="80"/>
      <c r="D49" s="79"/>
      <c r="E49" s="80"/>
      <c r="F49" s="79"/>
      <c r="G49" s="80"/>
      <c r="H49" s="86" t="s">
        <v>235</v>
      </c>
      <c r="I49" s="80" t="s">
        <v>205</v>
      </c>
    </row>
    <row r="50" spans="1:9" x14ac:dyDescent="0.3">
      <c r="A50" s="84">
        <v>47</v>
      </c>
      <c r="B50" s="79"/>
      <c r="C50" s="80"/>
      <c r="D50" s="79"/>
      <c r="E50" s="80"/>
      <c r="F50" s="79"/>
      <c r="G50" s="80"/>
      <c r="H50" s="86" t="s">
        <v>101</v>
      </c>
      <c r="I50" s="95" t="s">
        <v>236</v>
      </c>
    </row>
    <row r="51" spans="1:9" x14ac:dyDescent="0.3">
      <c r="A51" s="84">
        <v>48</v>
      </c>
      <c r="B51" s="79"/>
      <c r="C51" s="80"/>
      <c r="D51" s="79"/>
      <c r="E51" s="80"/>
      <c r="F51" s="79"/>
      <c r="G51" s="80"/>
      <c r="H51" s="86" t="s">
        <v>237</v>
      </c>
      <c r="I51" s="95" t="s">
        <v>148</v>
      </c>
    </row>
    <row r="52" spans="1:9" x14ac:dyDescent="0.3">
      <c r="A52" s="84">
        <v>49</v>
      </c>
      <c r="B52" s="79"/>
      <c r="C52" s="80"/>
      <c r="D52" s="79"/>
      <c r="E52" s="80"/>
      <c r="F52" s="79"/>
      <c r="G52" s="80"/>
      <c r="H52" s="86" t="s">
        <v>238</v>
      </c>
      <c r="I52" s="97" t="s">
        <v>158</v>
      </c>
    </row>
    <row r="53" spans="1:9" ht="15" thickBot="1" x14ac:dyDescent="0.35">
      <c r="A53" s="85">
        <v>50</v>
      </c>
      <c r="B53" s="81"/>
      <c r="C53" s="82"/>
      <c r="D53" s="81"/>
      <c r="E53" s="82"/>
      <c r="F53" s="81"/>
      <c r="G53" s="82"/>
      <c r="H53" s="87" t="s">
        <v>239</v>
      </c>
      <c r="I53" s="96" t="s">
        <v>144</v>
      </c>
    </row>
  </sheetData>
  <mergeCells count="5">
    <mergeCell ref="B2:C2"/>
    <mergeCell ref="D2:E2"/>
    <mergeCell ref="F2:G2"/>
    <mergeCell ref="H2:I2"/>
    <mergeCell ref="B1:I1"/>
  </mergeCells>
  <pageMargins left="0.7" right="0.7" top="0.78740157499999996" bottom="0.78740157499999996" header="0.3" footer="0.3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Počty</vt:lpstr>
      <vt:lpstr>List2</vt:lpstr>
      <vt:lpstr>Řečová výchova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Denisa Rosenbaumová</dc:creator>
  <cp:lastModifiedBy>Alena Pospíšilová</cp:lastModifiedBy>
  <cp:lastPrinted>2025-11-20T14:55:18Z</cp:lastPrinted>
  <dcterms:created xsi:type="dcterms:W3CDTF">2025-05-13T07:18:30Z</dcterms:created>
  <dcterms:modified xsi:type="dcterms:W3CDTF">2025-11-21T11:45:23Z</dcterms:modified>
</cp:coreProperties>
</file>